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225842\Desktop\"/>
    </mc:Choice>
  </mc:AlternateContent>
  <xr:revisionPtr revIDLastSave="0" documentId="8_{69010022-DA72-40F6-9CE2-45B3DAADBBDF}" xr6:coauthVersionLast="45" xr6:coauthVersionMax="45" xr10:uidLastSave="{00000000-0000-0000-0000-000000000000}"/>
  <bookViews>
    <workbookView xWindow="-120" yWindow="-120" windowWidth="29040" windowHeight="15720" tabRatio="1000" activeTab="8" xr2:uid="{00000000-000D-0000-FFFF-FFFF00000000}"/>
  </bookViews>
  <sheets>
    <sheet name="Attch B - Cert ACC" sheetId="48" r:id="rId1"/>
    <sheet name="Attch B - Cert ALTCS - EPD" sheetId="41" r:id="rId2"/>
    <sheet name="Attch B - Cert ALTCS - MA-DSNP" sheetId="42" r:id="rId3"/>
    <sheet name="Attch B - Cert RBHA SMI " sheetId="49" r:id="rId4"/>
    <sheet name="Attch B - Cert RBHA - Non I" sheetId="43" r:id="rId5"/>
    <sheet name="Attch B - Cert DDD" sheetId="44" r:id="rId6"/>
    <sheet name="Attch B - Cert DDD Sub" sheetId="45" r:id="rId7"/>
    <sheet name="Attch B - Cert DCS CHP" sheetId="53" r:id="rId8"/>
    <sheet name="Attch B - Example ACC" sheetId="52" r:id="rId9"/>
  </sheets>
  <definedNames>
    <definedName name="CYE_Table" localSheetId="0">#REF!</definedName>
    <definedName name="CYE_Table" localSheetId="7">#REF!</definedName>
    <definedName name="CYE_Table" localSheetId="5">#REF!</definedName>
    <definedName name="CYE_Table" localSheetId="6">#REF!</definedName>
    <definedName name="CYE_Table" localSheetId="4">#REF!</definedName>
    <definedName name="CYE_Table" localSheetId="3">#REF!</definedName>
    <definedName name="CYE_Table" localSheetId="8">#REF!</definedName>
    <definedName name="CYE_Table">#REF!</definedName>
    <definedName name="pgm_chgs" localSheetId="0">#REF!</definedName>
    <definedName name="pgm_chgs" localSheetId="7">#REF!</definedName>
    <definedName name="pgm_chgs" localSheetId="5">#REF!</definedName>
    <definedName name="pgm_chgs" localSheetId="6">#REF!</definedName>
    <definedName name="pgm_chgs" localSheetId="4">#REF!</definedName>
    <definedName name="pgm_chgs" localSheetId="3">#REF!</definedName>
    <definedName name="pgm_chgs" localSheetId="8">#REF!</definedName>
    <definedName name="pgm_chgs">#REF!</definedName>
    <definedName name="_xlnm.Print_Area" localSheetId="0">'Attch B - Cert ACC'!$B$2:$J$81</definedName>
    <definedName name="_xlnm.Print_Area" localSheetId="1">'Attch B - Cert ALTCS - EPD'!$B$2:$J$84</definedName>
    <definedName name="_xlnm.Print_Area" localSheetId="2">'Attch B - Cert ALTCS - MA-DSNP'!$B$2:$J$79</definedName>
    <definedName name="_xlnm.Print_Area" localSheetId="7">'Attch B - Cert DCS CHP'!$B$2:$J$79</definedName>
    <definedName name="_xlnm.Print_Area" localSheetId="5">'Attch B - Cert DDD'!$B$2:$J$86</definedName>
    <definedName name="_xlnm.Print_Area" localSheetId="6">'Attch B - Cert DDD Sub'!$B$2:$J$79</definedName>
    <definedName name="_xlnm.Print_Area" localSheetId="4">'Attch B - Cert RBHA - Non I'!$B$2:$J$88</definedName>
    <definedName name="_xlnm.Print_Area" localSheetId="3">'Attch B - Cert RBHA SMI '!$B$2:$J$88</definedName>
    <definedName name="summary_w" localSheetId="0">#REF!</definedName>
    <definedName name="summary_w" localSheetId="7">#REF!</definedName>
    <definedName name="summary_w" localSheetId="5">#REF!</definedName>
    <definedName name="summary_w" localSheetId="6">#REF!</definedName>
    <definedName name="summary_w" localSheetId="4">#REF!</definedName>
    <definedName name="summary_w" localSheetId="3">#REF!</definedName>
    <definedName name="summary_w" localSheetId="8">#REF!</definedName>
    <definedName name="summary_w">#REF!</definedName>
    <definedName name="summary_wo" localSheetId="0">#REF!</definedName>
    <definedName name="summary_wo" localSheetId="7">#REF!</definedName>
    <definedName name="summary_wo" localSheetId="5">#REF!</definedName>
    <definedName name="summary_wo" localSheetId="6">#REF!</definedName>
    <definedName name="summary_wo" localSheetId="4">#REF!</definedName>
    <definedName name="summary_wo" localSheetId="3">#REF!</definedName>
    <definedName name="summary_wo" localSheetId="8">#REF!</definedName>
    <definedName name="summary_w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3" i="53" l="1"/>
  <c r="I52" i="53"/>
  <c r="J51" i="53"/>
  <c r="J53" i="45" l="1"/>
  <c r="I53" i="45"/>
  <c r="I52" i="45"/>
  <c r="I52" i="49"/>
  <c r="I43" i="48"/>
  <c r="J43" i="48" s="1"/>
  <c r="J42" i="48"/>
  <c r="J51" i="49" l="1"/>
  <c r="J51" i="45"/>
  <c r="I49" i="53"/>
  <c r="I48" i="53"/>
  <c r="I47" i="53"/>
  <c r="I46" i="53"/>
  <c r="I45" i="53"/>
  <c r="I44" i="53"/>
  <c r="I43" i="53"/>
  <c r="I50" i="53" s="1"/>
  <c r="I53" i="53" s="1"/>
  <c r="I41" i="53"/>
  <c r="I51" i="53" s="1"/>
  <c r="C41" i="53"/>
  <c r="J52" i="53" s="1"/>
  <c r="J53" i="49" l="1"/>
  <c r="J44" i="52" l="1"/>
  <c r="I43" i="52"/>
  <c r="J42" i="52"/>
  <c r="J52" i="43"/>
  <c r="J52" i="42"/>
  <c r="J51" i="42"/>
  <c r="I50" i="41"/>
  <c r="J49" i="41"/>
  <c r="J48" i="41"/>
  <c r="J44" i="48"/>
  <c r="I45" i="52" l="1"/>
  <c r="C32" i="52"/>
  <c r="I44" i="48"/>
  <c r="C41" i="45"/>
  <c r="J53" i="43"/>
  <c r="C41" i="49" l="1"/>
  <c r="J50" i="41"/>
  <c r="I45" i="48"/>
  <c r="C32" i="48"/>
  <c r="J52" i="45" l="1"/>
  <c r="J45" i="52"/>
  <c r="I42" i="52" l="1"/>
  <c r="I32" i="52" l="1"/>
  <c r="J34" i="48" l="1"/>
  <c r="I34" i="48"/>
  <c r="J43" i="52"/>
  <c r="J40" i="52"/>
  <c r="I40" i="52"/>
  <c r="J39" i="52"/>
  <c r="I39" i="52"/>
  <c r="J38" i="52"/>
  <c r="I38" i="52"/>
  <c r="J37" i="52"/>
  <c r="I37" i="52"/>
  <c r="J36" i="52"/>
  <c r="I36" i="52"/>
  <c r="J35" i="52"/>
  <c r="I35" i="52"/>
  <c r="J34" i="52"/>
  <c r="I34" i="52"/>
  <c r="J32" i="52"/>
  <c r="I46" i="52" s="1"/>
  <c r="I53" i="44"/>
  <c r="I54" i="43"/>
  <c r="I55" i="49"/>
  <c r="I41" i="52" l="1"/>
  <c r="I44" i="52" s="1"/>
  <c r="J41" i="52"/>
  <c r="I51" i="41" l="1"/>
  <c r="J39" i="48" l="1"/>
  <c r="I49" i="45" l="1"/>
  <c r="I48" i="45"/>
  <c r="I47" i="45"/>
  <c r="I46" i="45"/>
  <c r="I45" i="45"/>
  <c r="I44" i="45"/>
  <c r="I43" i="45"/>
  <c r="J49" i="44"/>
  <c r="J48" i="44"/>
  <c r="J47" i="44"/>
  <c r="J46" i="44"/>
  <c r="J45" i="44"/>
  <c r="J44" i="44"/>
  <c r="J43" i="44"/>
  <c r="J49" i="43"/>
  <c r="J48" i="43"/>
  <c r="J47" i="43"/>
  <c r="J46" i="43"/>
  <c r="J45" i="43"/>
  <c r="J44" i="43"/>
  <c r="J43" i="43"/>
  <c r="J46" i="41"/>
  <c r="J45" i="41"/>
  <c r="J44" i="41"/>
  <c r="J43" i="41"/>
  <c r="J42" i="41"/>
  <c r="J41" i="41"/>
  <c r="J40" i="41"/>
  <c r="I41" i="45" l="1"/>
  <c r="I51" i="45" s="1"/>
  <c r="J41" i="44"/>
  <c r="I41" i="44"/>
  <c r="I51" i="44" s="1"/>
  <c r="J51" i="44" s="1"/>
  <c r="I48" i="43"/>
  <c r="I44" i="43"/>
  <c r="I49" i="43"/>
  <c r="I47" i="43"/>
  <c r="I46" i="43"/>
  <c r="I45" i="43"/>
  <c r="J41" i="43"/>
  <c r="I41" i="43"/>
  <c r="I51" i="43" s="1"/>
  <c r="J51" i="43" s="1"/>
  <c r="J49" i="49"/>
  <c r="I49" i="49"/>
  <c r="J48" i="49"/>
  <c r="I48" i="49"/>
  <c r="J47" i="49"/>
  <c r="I47" i="49"/>
  <c r="J46" i="49"/>
  <c r="I46" i="49"/>
  <c r="J45" i="49"/>
  <c r="I45" i="49"/>
  <c r="J44" i="49"/>
  <c r="I44" i="49"/>
  <c r="J43" i="49"/>
  <c r="I43" i="49"/>
  <c r="J41" i="49"/>
  <c r="I41" i="49"/>
  <c r="I51" i="49" s="1"/>
  <c r="J52" i="49"/>
  <c r="I41" i="42"/>
  <c r="I51" i="42" s="1"/>
  <c r="I53" i="43" l="1"/>
  <c r="I54" i="49"/>
  <c r="J54" i="49" s="1"/>
  <c r="J50" i="49"/>
  <c r="I50" i="49"/>
  <c r="I53" i="49" s="1"/>
  <c r="I38" i="41"/>
  <c r="I48" i="41" s="1"/>
  <c r="J38" i="41"/>
  <c r="J40" i="48"/>
  <c r="I40" i="48"/>
  <c r="I39" i="48"/>
  <c r="J38" i="48"/>
  <c r="I38" i="48"/>
  <c r="J37" i="48"/>
  <c r="I37" i="48"/>
  <c r="J36" i="48"/>
  <c r="I36" i="48"/>
  <c r="J35" i="48"/>
  <c r="I35" i="48"/>
  <c r="J32" i="48"/>
  <c r="I32" i="48"/>
  <c r="I42" i="48" s="1"/>
  <c r="I46" i="48" l="1"/>
  <c r="J45" i="48"/>
  <c r="I41" i="48"/>
  <c r="J41" i="48"/>
  <c r="I50" i="45"/>
  <c r="I49" i="44"/>
  <c r="I48" i="44"/>
  <c r="I47" i="44"/>
  <c r="I46" i="44"/>
  <c r="I45" i="44"/>
  <c r="I44" i="44"/>
  <c r="J50" i="44"/>
  <c r="I43" i="44"/>
  <c r="J50" i="43"/>
  <c r="I50" i="43"/>
  <c r="I52" i="43" s="1"/>
  <c r="I49" i="42"/>
  <c r="I48" i="42"/>
  <c r="I47" i="42"/>
  <c r="I46" i="42"/>
  <c r="I45" i="42"/>
  <c r="I44" i="42"/>
  <c r="I43" i="42"/>
  <c r="I46" i="41"/>
  <c r="I45" i="41"/>
  <c r="I44" i="41"/>
  <c r="I43" i="41"/>
  <c r="I42" i="41"/>
  <c r="I41" i="41"/>
  <c r="J47" i="41"/>
  <c r="I40" i="41"/>
  <c r="I47" i="41" l="1"/>
  <c r="I49" i="41" s="1"/>
  <c r="I50" i="42"/>
  <c r="I52" i="42" s="1"/>
  <c r="I50" i="44"/>
  <c r="I52" i="44" s="1"/>
  <c r="J52" i="44" s="1"/>
</calcChain>
</file>

<file path=xl/sharedStrings.xml><?xml version="1.0" encoding="utf-8"?>
<sst xmlns="http://schemas.openxmlformats.org/spreadsheetml/2006/main" count="615" uniqueCount="112">
  <si>
    <t>Total</t>
  </si>
  <si>
    <t>Grand Total</t>
  </si>
  <si>
    <t>Instructions:</t>
  </si>
  <si>
    <t>Chief Financial Officer of MCO</t>
  </si>
  <si>
    <t>Date</t>
  </si>
  <si>
    <t>Contractor Name:</t>
  </si>
  <si>
    <t>Contract Year:</t>
  </si>
  <si>
    <t>T</t>
  </si>
  <si>
    <t>= user input</t>
  </si>
  <si>
    <t>3.  Enter a valid ID type assigned by AHCCCS to the Group/Organization.</t>
  </si>
  <si>
    <t xml:space="preserve">Overall % Test </t>
  </si>
  <si>
    <t>Overall % Test</t>
  </si>
  <si>
    <t>PCP % test</t>
  </si>
  <si>
    <t>Grand Total of Payments for MCO (APM and non-APM, contracted and non-contracted)</t>
  </si>
  <si>
    <t>Grand Total of Payments (APM and non-APM contracted and non-contracted)</t>
  </si>
  <si>
    <t>Grand Total of SMI-Integrated Payments for RBHA (APM and non-APM, contracted and non-contracted)</t>
  </si>
  <si>
    <t xml:space="preserve">1.  Enter MCO APM Contract ID - A unique ID associated with a specific APM contract.  Assigned by MCO with minimum 6, maximum 30 characters. MCOs should use same MCO APM Contract ID across all lines of business when using the same contract. </t>
  </si>
  <si>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</si>
  <si>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</si>
  <si>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</si>
  <si>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</si>
  <si>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</si>
  <si>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</si>
  <si>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</si>
  <si>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LAN-APM Categories 3 and 4 % Test</t>
  </si>
  <si>
    <t xml:space="preserve">PCP % test  </t>
  </si>
  <si>
    <t>Performance-based payments reported herein are appropriately allocated between the lines of business (if these payments to providers impact multiple lines of business).</t>
  </si>
  <si>
    <t>Any amounts paid under APM Contracts are counted under only one MCO Contract ID above.</t>
  </si>
  <si>
    <t>No performance-based payments reported herein were paid or will be paid using MA-DSNP funding.</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</si>
  <si>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</si>
  <si>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t>
  </si>
  <si>
    <t>As indicated by checking the boxes, I certify the following:</t>
  </si>
  <si>
    <t>All Payments conform to ACOM 307</t>
  </si>
  <si>
    <t>Performance Based Payments (PBP) Limit Test</t>
  </si>
  <si>
    <t>Total PBP must not exceed .75% of the Grand Total of Payments (APM and non-APM contracted and non-contracted)</t>
  </si>
  <si>
    <t>Performance-Based Payments reported herein include  downside risk (if applicable).</t>
  </si>
  <si>
    <t>Performance-Based Payments reported herein include upside risk.</t>
  </si>
  <si>
    <t xml:space="preserve">1. Enter MCO APM Contract ID - A unique ID associated with a specific APM contract.  Assigned by MCO with minimum 6, maximum 30 characters. MCOs should use same MCO APM Contract ID across all lines of business when using the same contract. according to specifications provided by AHCCCS. </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</si>
  <si>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or other infrastructure costs.
</t>
  </si>
  <si>
    <t>10/1/202X - 9/30/202Y</t>
  </si>
  <si>
    <t xml:space="preserve">TI % </t>
  </si>
  <si>
    <t>PBP Targeted Investment Participant %</t>
  </si>
  <si>
    <t>No Requirement</t>
  </si>
  <si>
    <t xml:space="preserve"> PBP % Limit Test</t>
  </si>
  <si>
    <t>PBP % Limit Test</t>
  </si>
  <si>
    <t xml:space="preserve"> PBP Limit Test</t>
  </si>
  <si>
    <t>Must equal or exceed 25%</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</si>
  <si>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care coordination, or other infrastructure costs.
</t>
  </si>
  <si>
    <t>PCP-TI</t>
  </si>
  <si>
    <t>PCP</t>
  </si>
  <si>
    <t>Tax Identification Number (TIN)</t>
  </si>
  <si>
    <t>2b</t>
  </si>
  <si>
    <t>3a</t>
  </si>
  <si>
    <t>All Payments conform to ACOM 307.</t>
  </si>
  <si>
    <t>Dr. Anderson</t>
  </si>
  <si>
    <t>000002</t>
  </si>
  <si>
    <t>000003</t>
  </si>
  <si>
    <t>000004</t>
  </si>
  <si>
    <t>For Informational Purposes Only.</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</si>
  <si>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</si>
  <si>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 xml:space="preserve">Equality Health </t>
  </si>
  <si>
    <t>3b</t>
  </si>
  <si>
    <t>L</t>
  </si>
  <si>
    <t>Valley Home Care</t>
  </si>
  <si>
    <t>NF</t>
  </si>
  <si>
    <t>000005</t>
  </si>
  <si>
    <t>000006</t>
  </si>
  <si>
    <t xml:space="preserve">Various </t>
  </si>
  <si>
    <r>
      <t xml:space="preserve">APM Contract ID </t>
    </r>
    <r>
      <rPr>
        <b/>
        <vertAlign val="superscript"/>
        <sz val="12"/>
        <rFont val="Times New Roman"/>
        <family val="1"/>
      </rPr>
      <t>1</t>
    </r>
  </si>
  <si>
    <r>
      <t>Provider Group Type</t>
    </r>
    <r>
      <rPr>
        <b/>
        <vertAlign val="superscript"/>
        <sz val="12"/>
        <rFont val="Times New Roman"/>
        <family val="1"/>
      </rPr>
      <t>2</t>
    </r>
  </si>
  <si>
    <r>
      <t>APM Reporting Group ID</t>
    </r>
    <r>
      <rPr>
        <b/>
        <vertAlign val="superscript"/>
        <sz val="12"/>
        <rFont val="Times New Roman"/>
        <family val="1"/>
      </rPr>
      <t xml:space="preserve"> 3</t>
    </r>
  </si>
  <si>
    <r>
      <t>Grand Total of Non-Integrated Payments for RBHA (APM and non-APM, contracted and non-contracted)</t>
    </r>
    <r>
      <rPr>
        <b/>
        <vertAlign val="superscript"/>
        <sz val="12"/>
        <rFont val="Times New Roman"/>
        <family val="1"/>
      </rPr>
      <t>9</t>
    </r>
  </si>
  <si>
    <t>AZ Clinical Network</t>
  </si>
  <si>
    <t>Medicaid ACO</t>
  </si>
  <si>
    <t>000007</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</si>
  <si>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</si>
  <si>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</si>
  <si>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</si>
  <si>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7.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t>
    </r>
    <r>
      <rPr>
        <b/>
        <sz val="12"/>
        <rFont val="Times New Roman"/>
        <family val="1"/>
      </rPr>
      <t xml:space="preserve"> On the initial Attachment B submission this amount is estimated. On the interim and final Attachment B submissions this amount is ultimate outcome. For subcapitated arrangements, report the Health Plan value. </t>
    </r>
  </si>
  <si>
    <r>
      <t>8.  Enter amount of APM performance 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rFont val="Times New Roman"/>
        <family val="1"/>
      </rPr>
      <t>.  This field must be completed for all submissions. The initial submission should represent the projected performance based payment expenditure plan/budget.</t>
    </r>
  </si>
  <si>
    <r>
      <t>APM Performance Based Payment (PBP) to Provider</t>
    </r>
    <r>
      <rPr>
        <b/>
        <vertAlign val="superscript"/>
        <sz val="12"/>
        <rFont val="Times New Roman"/>
        <family val="1"/>
      </rPr>
      <t>8,9</t>
    </r>
  </si>
  <si>
    <r>
      <t>Limited or Total Cost of Care Application Indicator</t>
    </r>
    <r>
      <rPr>
        <b/>
        <vertAlign val="superscript"/>
        <sz val="12"/>
        <rFont val="Times New Roman"/>
        <family val="1"/>
      </rPr>
      <t>6</t>
    </r>
  </si>
  <si>
    <r>
      <t>APM Reporting Group Name</t>
    </r>
    <r>
      <rPr>
        <b/>
        <vertAlign val="superscript"/>
        <sz val="12"/>
        <rFont val="Times New Roman"/>
        <family val="1"/>
      </rPr>
      <t>4</t>
    </r>
  </si>
  <si>
    <r>
      <t>APM Purchasing Strategy Indicator</t>
    </r>
    <r>
      <rPr>
        <b/>
        <vertAlign val="superscript"/>
        <sz val="12"/>
        <rFont val="Times New Roman"/>
        <family val="1"/>
      </rPr>
      <t>5</t>
    </r>
  </si>
  <si>
    <r>
      <t>Paid Amount under APM Contract in Contract Year</t>
    </r>
    <r>
      <rPr>
        <b/>
        <vertAlign val="superscript"/>
        <sz val="12"/>
        <rFont val="Times New Roman"/>
        <family val="1"/>
      </rPr>
      <t>7</t>
    </r>
  </si>
  <si>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</si>
  <si>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</si>
  <si>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</si>
  <si>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</si>
  <si>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 xml:space="preserve">7. Enter amounts for services rendered under APM contract (only for the time periods in which contract was in effect unless the contract was executed after February 1). For contracts executed after February 1, include only the value of the paid amount under APM contract from execution date forward.  These are encountered medical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 </t>
    </r>
    <r>
      <rPr>
        <b/>
        <sz val="12"/>
        <rFont val="Times New Roman"/>
        <family val="1"/>
      </rPr>
      <t xml:space="preserve">On the initial Attachment B submission this amount is estimated. On the interim and final Attachment B submissions this amount is ultimate outcome. For subcapitated arrangements, report the Health Plan value.  </t>
    </r>
  </si>
  <si>
    <t>APM Performance Based Payment (PBP) to Provider</t>
  </si>
  <si>
    <t>Banner Health</t>
  </si>
  <si>
    <t>Johnson &amp; Johsnon LLC</t>
  </si>
  <si>
    <t>2.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</si>
  <si>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10/1/201X - 9/30/202Y</t>
  </si>
  <si>
    <t>Must equal or exceed 55%, if not met will be sanctioned</t>
  </si>
  <si>
    <t>Must equal or exceed 40% ; if not met will be sanctioned</t>
  </si>
  <si>
    <t>Must equal or exceed 40%; if not met will be sanctioned</t>
  </si>
  <si>
    <t>Must equal or exceed 25%; if not met will be sanctioned</t>
  </si>
  <si>
    <t>Must equal or exceed 15%; if not met will be sanctioned</t>
  </si>
  <si>
    <t xml:space="preserve">Must equal or exceed 65% </t>
  </si>
  <si>
    <t>Must equal or exceed 30% for CYE 2022</t>
  </si>
  <si>
    <t>Both executed copy and Excel template must be submitted to AHCCCS Division of Health Care Management - VBP Analyst</t>
  </si>
  <si>
    <t>Must equal or exceed 65% for CYE 2022</t>
  </si>
  <si>
    <t xml:space="preserve">Must equal or exceed 65% for CYE 2022 </t>
  </si>
  <si>
    <t>Must equal or exceed 55% for CYE 2022</t>
  </si>
  <si>
    <t>Must equal or exceed 55%; if not met will be sanctioned</t>
  </si>
  <si>
    <t>Must equal or exceed 25% for CYE 2022</t>
  </si>
  <si>
    <r>
      <t xml:space="preserve">Must equal or exceed 55% for CYE 2022 </t>
    </r>
    <r>
      <rPr>
        <b/>
        <sz val="12"/>
        <rFont val="Times New Roman"/>
        <family val="1"/>
      </rPr>
      <t xml:space="preserve"> </t>
    </r>
    <r>
      <rPr>
        <sz val="12"/>
        <rFont val="Times New Roman"/>
        <family val="1"/>
      </rPr>
      <t xml:space="preserve"> </t>
    </r>
  </si>
  <si>
    <t>Must equal or exceed 20%; if not met will be sanctioned</t>
  </si>
  <si>
    <r>
      <t xml:space="preserve">Any amounts paid under APM Contracts executed after </t>
    </r>
    <r>
      <rPr>
        <sz val="12"/>
        <color rgb="FFFF0000"/>
        <rFont val="Times New Roman"/>
        <family val="1"/>
      </rPr>
      <t>April</t>
    </r>
    <r>
      <rPr>
        <sz val="12"/>
        <rFont val="Times New Roman"/>
        <family val="1"/>
      </rPr>
      <t xml:space="preserve"> 1, only the value of the paid amount under APM contract from execution date forward is included.</t>
    </r>
  </si>
  <si>
    <t>Any amounts paid under APM Contracts executed after April 1, only the value of the paid amount under APM contract from execution date forward is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</si>
</sst>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
    <numFmt numFmtId="167" formatCode="0.000%"/>
  </numFmts>
  <fonts count="40"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imes New Roman"/>
      <family val="1"/>
    </font>
    <font>
      <sz val="9"/>
      <name val="Times New Roman"/>
      <family val="1"/>
    </font>
    <font>
      <sz val="8"/>
      <name val="Times New Roman"/>
      <family val="1"/>
    </font>
    <font>
      <b/>
      <sz val="12"/>
      <name val="Times New Roman"/>
      <family val="1"/>
    </font>
    <font>
      <b/>
      <sz val="11"/>
      <name val="Times New Roman"/>
      <family val="1"/>
    </font>
    <font>
      <sz val="11"/>
      <name val="Times New Roman"/>
      <family val="1"/>
    </font>
    <font>
      <b/>
      <sz val="10"/>
      <name val="Times New Roman"/>
      <family val="1"/>
    </font>
    <font>
      <sz val="11"/>
      <name val="Arial"/>
      <family val="2"/>
    </font>
    <font>
      <b/>
      <sz val="10"/>
      <name val="Arial"/>
      <family val="2"/>
    </font>
    <font>
      <sz val="12"/>
      <name val="Times New Roman"/>
      <family val="1"/>
    </font>
    <font>
      <sz val="11"/>
      <name val="MS Gothic"/>
      <family val="3"/>
    </font>
    <font>
      <sz val="10"/>
      <name val="Arial"/>
      <family val="2"/>
    </font>
    <font>
      <sz val="8"/>
      <name val="Arial"/>
      <family val="2"/>
    </font>
    <font>
      <b/>
      <vertAlign val="superscript"/>
      <sz val="12"/>
      <name val="Times New Roman"/>
      <family val="1"/>
    </font>
    <font>
      <sz val="12"/>
      <name val="MS Gothic"/>
      <family val="3"/>
    </font>
    <font>
      <sz val="12"/>
      <name val="Arial"/>
      <family val="2"/>
    </font>
    <font>
      <sz val="12"/>
      <color rgb="FFFF0000"/>
      <name val="Times New Roman"/>
      <family val="1"/>
    </font>
    <font>
      <strike/>
      <sz val="12"/>
      <color rgb="FFFF0000"/>
      <name val="Times New Roman"/>
      <family val="1"/>
    </font>
    <font>
      <strike/>
      <sz val="10"/>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3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431">
    <xf numFmtId="0" fontId="0" fillId="0" borderId="0" xfId="0"/>
    <xf numFmtId="0" fontId="23" fillId="0" borderId="0" xfId="0" applyFont="1"/>
    <xf numFmtId="0" fontId="24" fillId="0" borderId="0" xfId="0" applyFont="1"/>
    <xf numFmtId="0" fontId="24" fillId="0" borderId="10" xfId="0" applyFont="1" applyBorder="1"/>
    <xf numFmtId="0" fontId="23" fillId="0" borderId="10" xfId="0" applyFont="1" applyBorder="1"/>
    <xf numFmtId="0" fontId="26" fillId="24" borderId="12" xfId="0" applyFont="1" applyFill="1" applyBorder="1" applyAlignment="1">
      <alignment horizontal="center" vertical="center" wrapText="1"/>
    </xf>
    <xf numFmtId="165" fontId="26" fillId="24" borderId="12" xfId="45" applyNumberFormat="1" applyFont="1" applyFill="1" applyBorder="1" applyAlignment="1">
      <alignment horizontal="center" vertical="center" wrapText="1"/>
    </xf>
    <xf numFmtId="165" fontId="26" fillId="24" borderId="27" xfId="45"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wrapText="1"/>
    </xf>
    <xf numFmtId="0" fontId="21" fillId="0" borderId="10" xfId="0" applyFont="1" applyBorder="1" applyAlignment="1">
      <alignment horizontal="center"/>
    </xf>
    <xf numFmtId="0" fontId="22" fillId="0" borderId="0" xfId="0" applyFont="1"/>
    <xf numFmtId="0" fontId="22" fillId="0" borderId="0" xfId="0" applyFont="1" applyAlignment="1">
      <alignment vertical="top" wrapText="1"/>
    </xf>
    <xf numFmtId="0" fontId="26" fillId="24" borderId="11"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164" fontId="26" fillId="0" borderId="17" xfId="44" applyNumberFormat="1" applyFont="1" applyBorder="1" applyAlignment="1">
      <alignment horizontal="right" vertical="center" wrapText="1"/>
    </xf>
    <xf numFmtId="0" fontId="21" fillId="0" borderId="0" xfId="42" applyFont="1" applyAlignment="1">
      <alignment vertical="center" wrapText="1"/>
    </xf>
    <xf numFmtId="0" fontId="21" fillId="0" borderId="0" xfId="0" applyFont="1" applyAlignment="1">
      <alignment vertical="top" wrapText="1"/>
    </xf>
    <xf numFmtId="0" fontId="26" fillId="0" borderId="26" xfId="42" applyFont="1" applyBorder="1" applyAlignment="1">
      <alignment horizontal="center" vertical="center" wrapText="1"/>
    </xf>
    <xf numFmtId="0" fontId="26" fillId="25" borderId="12" xfId="42" applyFont="1" applyFill="1" applyBorder="1" applyAlignment="1">
      <alignment horizontal="center" vertical="center"/>
    </xf>
    <xf numFmtId="0" fontId="21" fillId="0" borderId="0" xfId="42" applyFont="1" applyAlignment="1">
      <alignment vertical="center"/>
    </xf>
    <xf numFmtId="0" fontId="21" fillId="0" borderId="0" xfId="42" applyFont="1" applyAlignment="1">
      <alignment horizontal="center"/>
    </xf>
    <xf numFmtId="0" fontId="21" fillId="0" borderId="0" xfId="42" applyFont="1"/>
    <xf numFmtId="3" fontId="2" fillId="24" borderId="16" xfId="42" quotePrefix="1" applyNumberFormat="1" applyFill="1" applyBorder="1" applyAlignment="1">
      <alignment horizontal="center" wrapText="1"/>
    </xf>
    <xf numFmtId="0" fontId="28" fillId="24" borderId="17" xfId="42" applyFont="1" applyFill="1" applyBorder="1" applyAlignment="1">
      <alignment horizontal="center" vertical="center" wrapText="1"/>
    </xf>
    <xf numFmtId="165" fontId="2" fillId="25" borderId="18" xfId="47" applyNumberFormat="1" applyFont="1" applyFill="1" applyBorder="1" applyAlignment="1">
      <alignment horizontal="center" wrapText="1"/>
    </xf>
    <xf numFmtId="3" fontId="2" fillId="24" borderId="19" xfId="42" quotePrefix="1" applyNumberFormat="1" applyFill="1" applyBorder="1" applyAlignment="1">
      <alignment horizontal="center" wrapText="1"/>
    </xf>
    <xf numFmtId="0" fontId="28" fillId="24" borderId="11" xfId="42" applyFont="1" applyFill="1" applyBorder="1" applyAlignment="1">
      <alignment horizontal="center" vertical="center" wrapText="1"/>
    </xf>
    <xf numFmtId="3" fontId="2" fillId="24" borderId="11" xfId="42" applyNumberFormat="1" applyFill="1" applyBorder="1" applyAlignment="1">
      <alignment horizontal="center" wrapText="1"/>
    </xf>
    <xf numFmtId="165" fontId="2" fillId="24" borderId="11" xfId="47" applyNumberFormat="1" applyFont="1" applyFill="1" applyBorder="1" applyAlignment="1">
      <alignment horizontal="center" wrapText="1"/>
    </xf>
    <xf numFmtId="165" fontId="2" fillId="25" borderId="20" xfId="47" applyNumberFormat="1" applyFont="1" applyFill="1" applyBorder="1" applyAlignment="1">
      <alignment horizontal="center" wrapText="1"/>
    </xf>
    <xf numFmtId="3" fontId="2" fillId="24" borderId="21" xfId="42" quotePrefix="1" applyNumberFormat="1" applyFill="1" applyBorder="1" applyAlignment="1">
      <alignment horizontal="center" wrapText="1"/>
    </xf>
    <xf numFmtId="0" fontId="28" fillId="24" borderId="22" xfId="42" applyFont="1" applyFill="1" applyBorder="1" applyAlignment="1">
      <alignment horizontal="center" vertical="center" wrapText="1"/>
    </xf>
    <xf numFmtId="3" fontId="2" fillId="24" borderId="22" xfId="42" applyNumberFormat="1" applyFill="1" applyBorder="1" applyAlignment="1">
      <alignment horizontal="center" wrapText="1"/>
    </xf>
    <xf numFmtId="165" fontId="2" fillId="24" borderId="22" xfId="47" applyNumberFormat="1" applyFont="1" applyFill="1" applyBorder="1" applyAlignment="1">
      <alignment horizontal="center" wrapText="1"/>
    </xf>
    <xf numFmtId="165" fontId="2" fillId="25" borderId="23" xfId="47" applyNumberFormat="1" applyFont="1" applyFill="1" applyBorder="1" applyAlignment="1">
      <alignment horizontal="center" wrapText="1"/>
    </xf>
    <xf numFmtId="0" fontId="28" fillId="25" borderId="14" xfId="42" applyFont="1" applyFill="1" applyBorder="1" applyAlignment="1">
      <alignment horizontal="center" wrapText="1"/>
    </xf>
    <xf numFmtId="0" fontId="26" fillId="25" borderId="11" xfId="42" applyFont="1" applyFill="1" applyBorder="1" applyAlignment="1">
      <alignment horizontal="center" vertical="center"/>
    </xf>
    <xf numFmtId="0" fontId="26" fillId="25" borderId="25" xfId="42" applyFont="1" applyFill="1" applyBorder="1" applyAlignment="1">
      <alignment horizontal="center" vertical="center"/>
    </xf>
    <xf numFmtId="0" fontId="21" fillId="0" borderId="0" xfId="42" quotePrefix="1" applyFont="1" applyAlignment="1">
      <alignment horizontal="center"/>
    </xf>
    <xf numFmtId="0" fontId="21" fillId="24" borderId="0" xfId="42" applyFont="1" applyFill="1" applyAlignment="1">
      <alignment horizontal="center"/>
    </xf>
    <xf numFmtId="0" fontId="26" fillId="0" borderId="19" xfId="42" applyFont="1" applyBorder="1" applyAlignment="1">
      <alignment horizontal="center" vertical="center" wrapText="1"/>
    </xf>
    <xf numFmtId="0" fontId="26" fillId="0" borderId="24" xfId="42" applyFont="1" applyBorder="1" applyAlignment="1">
      <alignment horizontal="center" vertical="center" wrapText="1"/>
    </xf>
    <xf numFmtId="0" fontId="26" fillId="0" borderId="13" xfId="42" applyFont="1" applyBorder="1" applyAlignment="1">
      <alignment horizontal="center" wrapText="1"/>
    </xf>
    <xf numFmtId="0" fontId="24" fillId="0" borderId="10" xfId="42" applyFont="1" applyBorder="1"/>
    <xf numFmtId="165" fontId="21" fillId="0" borderId="12" xfId="47" applyNumberFormat="1" applyFont="1" applyBorder="1" applyAlignment="1">
      <alignment horizontal="center"/>
    </xf>
    <xf numFmtId="165" fontId="21" fillId="0" borderId="27" xfId="47" applyNumberFormat="1" applyFont="1" applyBorder="1" applyAlignment="1">
      <alignment horizontal="center"/>
    </xf>
    <xf numFmtId="165" fontId="21" fillId="25" borderId="27" xfId="47" applyNumberFormat="1" applyFont="1" applyFill="1" applyBorder="1" applyAlignment="1">
      <alignment horizontal="center"/>
    </xf>
    <xf numFmtId="165" fontId="21" fillId="25" borderId="20" xfId="47" applyNumberFormat="1" applyFont="1" applyFill="1" applyBorder="1" applyAlignment="1">
      <alignment horizontal="center"/>
    </xf>
    <xf numFmtId="165" fontId="21" fillId="25" borderId="28" xfId="47" applyNumberFormat="1" applyFont="1" applyFill="1" applyBorder="1" applyAlignment="1">
      <alignment horizontal="center"/>
    </xf>
    <xf numFmtId="165" fontId="28" fillId="25" borderId="15" xfId="47" applyNumberFormat="1" applyFont="1" applyFill="1" applyBorder="1" applyAlignment="1">
      <alignment horizontal="center" wrapText="1"/>
    </xf>
    <xf numFmtId="0" fontId="27" fillId="0" borderId="0" xfId="0" applyFont="1" applyAlignment="1">
      <alignment vertical="center" wrapText="1"/>
    </xf>
    <xf numFmtId="165" fontId="26" fillId="0" borderId="11" xfId="47" applyNumberFormat="1" applyFont="1" applyBorder="1" applyAlignment="1">
      <alignment horizontal="center"/>
    </xf>
    <xf numFmtId="165" fontId="26" fillId="0" borderId="20" xfId="47" applyNumberFormat="1" applyFont="1" applyBorder="1" applyAlignment="1">
      <alignment horizontal="center"/>
    </xf>
    <xf numFmtId="165" fontId="26" fillId="0" borderId="25" xfId="47" applyNumberFormat="1" applyFont="1" applyBorder="1" applyAlignment="1">
      <alignment horizontal="center"/>
    </xf>
    <xf numFmtId="165" fontId="26" fillId="0" borderId="28" xfId="47" applyNumberFormat="1" applyFont="1" applyBorder="1" applyAlignment="1">
      <alignment horizontal="center"/>
    </xf>
    <xf numFmtId="0" fontId="26" fillId="0" borderId="18" xfId="42" applyFont="1" applyBorder="1" applyAlignment="1">
      <alignment horizontal="center" vertical="center" wrapText="1"/>
    </xf>
    <xf numFmtId="165" fontId="26" fillId="0" borderId="12" xfId="47" applyNumberFormat="1" applyFont="1" applyBorder="1" applyAlignment="1">
      <alignment horizontal="center"/>
    </xf>
    <xf numFmtId="0" fontId="26" fillId="0" borderId="0" xfId="0" applyFont="1" applyAlignment="1">
      <alignment vertical="center" wrapText="1"/>
    </xf>
    <xf numFmtId="3" fontId="26" fillId="24" borderId="19" xfId="42" quotePrefix="1" applyNumberFormat="1" applyFont="1" applyFill="1" applyBorder="1" applyAlignment="1">
      <alignment horizontal="center" wrapText="1"/>
    </xf>
    <xf numFmtId="3" fontId="26" fillId="24" borderId="11" xfId="42" applyNumberFormat="1" applyFont="1" applyFill="1" applyBorder="1" applyAlignment="1">
      <alignment horizontal="center" wrapText="1"/>
    </xf>
    <xf numFmtId="165" fontId="26" fillId="24" borderId="11" xfId="47" applyNumberFormat="1" applyFont="1" applyFill="1" applyBorder="1" applyAlignment="1">
      <alignment horizontal="center" wrapText="1"/>
    </xf>
    <xf numFmtId="165" fontId="26" fillId="24" borderId="20" xfId="47" applyNumberFormat="1" applyFont="1" applyFill="1" applyBorder="1" applyAlignment="1">
      <alignment horizontal="center" wrapText="1"/>
    </xf>
    <xf numFmtId="0" fontId="26" fillId="0" borderId="0" xfId="0" applyFont="1" applyAlignment="1">
      <alignment vertical="center"/>
    </xf>
    <xf numFmtId="0" fontId="26" fillId="0" borderId="0" xfId="0" applyFont="1" applyAlignment="1">
      <alignment wrapText="1"/>
    </xf>
    <xf numFmtId="0" fontId="26" fillId="0" borderId="0" xfId="0" applyFont="1"/>
    <xf numFmtId="3" fontId="26" fillId="24" borderId="21" xfId="42" quotePrefix="1" applyNumberFormat="1" applyFont="1" applyFill="1" applyBorder="1" applyAlignment="1">
      <alignment horizontal="center" wrapText="1"/>
    </xf>
    <xf numFmtId="3" fontId="26" fillId="24" borderId="22" xfId="42" applyNumberFormat="1" applyFont="1" applyFill="1" applyBorder="1" applyAlignment="1">
      <alignment horizontal="center" wrapText="1"/>
    </xf>
    <xf numFmtId="165" fontId="26" fillId="24" borderId="22" xfId="47" applyNumberFormat="1" applyFont="1" applyFill="1" applyBorder="1" applyAlignment="1">
      <alignment horizontal="center" wrapText="1"/>
    </xf>
    <xf numFmtId="165" fontId="26" fillId="24" borderId="23" xfId="47" applyNumberFormat="1" applyFont="1" applyFill="1" applyBorder="1" applyAlignment="1">
      <alignment horizontal="center" wrapText="1"/>
    </xf>
    <xf numFmtId="164" fontId="26" fillId="0" borderId="25" xfId="44" applyNumberFormat="1" applyFont="1" applyFill="1" applyBorder="1" applyAlignment="1">
      <alignment horizontal="right" vertical="center" wrapText="1"/>
    </xf>
    <xf numFmtId="0" fontId="26" fillId="0" borderId="16" xfId="42" applyFont="1" applyBorder="1" applyAlignment="1">
      <alignment horizontal="center" vertical="center" wrapText="1"/>
    </xf>
    <xf numFmtId="0" fontId="26" fillId="25" borderId="17" xfId="42" applyFont="1" applyFill="1" applyBorder="1" applyAlignment="1">
      <alignment horizontal="center"/>
    </xf>
    <xf numFmtId="0" fontId="26" fillId="0" borderId="16" xfId="42" applyFont="1" applyBorder="1" applyAlignment="1">
      <alignment horizontal="center" wrapText="1"/>
    </xf>
    <xf numFmtId="0" fontId="28" fillId="25" borderId="17" xfId="42" applyFont="1" applyFill="1" applyBorder="1" applyAlignment="1">
      <alignment horizontal="center"/>
    </xf>
    <xf numFmtId="0" fontId="26" fillId="0" borderId="20" xfId="42" applyFont="1" applyBorder="1" applyAlignment="1">
      <alignment horizontal="center" vertical="center" wrapText="1"/>
    </xf>
    <xf numFmtId="0" fontId="30" fillId="0" borderId="0" xfId="0" applyFont="1" applyAlignment="1">
      <alignment horizontal="center"/>
    </xf>
    <xf numFmtId="0" fontId="30" fillId="0" borderId="0" xfId="0" applyFont="1"/>
    <xf numFmtId="0" fontId="30" fillId="0" borderId="0" xfId="0" applyFont="1" applyAlignment="1">
      <alignment horizontal="center" wrapText="1"/>
    </xf>
    <xf numFmtId="0" fontId="30" fillId="0" borderId="0" xfId="0" applyFont="1" applyAlignment="1">
      <alignment vertical="center" wrapText="1"/>
    </xf>
    <xf numFmtId="0" fontId="30" fillId="24" borderId="26" xfId="0" applyFont="1" applyFill="1" applyBorder="1" applyAlignment="1">
      <alignment horizontal="center" vertical="center" wrapText="1"/>
    </xf>
    <xf numFmtId="0" fontId="30" fillId="24" borderId="12" xfId="0" applyFont="1" applyFill="1" applyBorder="1" applyAlignment="1">
      <alignment horizontal="center" vertical="center" wrapText="1"/>
    </xf>
    <xf numFmtId="165" fontId="30" fillId="24" borderId="12" xfId="45" applyNumberFormat="1" applyFont="1" applyFill="1" applyBorder="1" applyAlignment="1">
      <alignment horizontal="center" vertical="center" wrapText="1"/>
    </xf>
    <xf numFmtId="165" fontId="30" fillId="24" borderId="27" xfId="45"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1" xfId="0" applyFont="1" applyFill="1" applyBorder="1" applyAlignment="1">
      <alignment horizontal="center" vertical="center" wrapText="1"/>
    </xf>
    <xf numFmtId="165" fontId="30" fillId="24" borderId="11" xfId="45" applyNumberFormat="1" applyFont="1" applyFill="1" applyBorder="1" applyAlignment="1">
      <alignment horizontal="center" vertical="center" wrapText="1"/>
    </xf>
    <xf numFmtId="165" fontId="30" fillId="24" borderId="20" xfId="45" applyNumberFormat="1" applyFont="1" applyFill="1" applyBorder="1" applyAlignment="1">
      <alignment vertical="center" wrapTex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165" fontId="30" fillId="24" borderId="22" xfId="45" applyNumberFormat="1" applyFont="1" applyFill="1" applyBorder="1" applyAlignment="1">
      <alignment horizontal="center" vertical="center" wrapText="1"/>
    </xf>
    <xf numFmtId="165" fontId="30" fillId="24" borderId="23" xfId="45" applyNumberFormat="1" applyFont="1" applyFill="1" applyBorder="1" applyAlignment="1">
      <alignment vertical="center" wrapText="1"/>
    </xf>
    <xf numFmtId="0" fontId="30" fillId="0" borderId="0" xfId="0" applyFont="1" applyAlignment="1">
      <alignment vertical="center"/>
    </xf>
    <xf numFmtId="0" fontId="30" fillId="0" borderId="0" xfId="0" applyFont="1" applyAlignment="1">
      <alignment wrapText="1"/>
    </xf>
    <xf numFmtId="0" fontId="30" fillId="0" borderId="10" xfId="0" applyFont="1" applyBorder="1" applyAlignment="1">
      <alignment horizontal="center"/>
    </xf>
    <xf numFmtId="0" fontId="30" fillId="0" borderId="0" xfId="0" applyFont="1" applyAlignment="1">
      <alignment vertical="top" wrapText="1"/>
    </xf>
    <xf numFmtId="0" fontId="30" fillId="0" borderId="0" xfId="42" applyFont="1" applyAlignment="1">
      <alignment vertical="top" wrapText="1"/>
    </xf>
    <xf numFmtId="0" fontId="26" fillId="0" borderId="23" xfId="42" applyFont="1" applyBorder="1" applyAlignment="1">
      <alignment horizontal="center" vertical="center" wrapText="1"/>
    </xf>
    <xf numFmtId="165" fontId="26" fillId="0" borderId="25" xfId="45" applyNumberFormat="1" applyFont="1" applyFill="1" applyBorder="1" applyAlignment="1">
      <alignment horizontal="center" wrapText="1"/>
    </xf>
    <xf numFmtId="165" fontId="26" fillId="0" borderId="28" xfId="45" applyNumberFormat="1" applyFont="1" applyFill="1" applyBorder="1" applyAlignment="1">
      <alignment horizontal="center" wrapText="1"/>
    </xf>
    <xf numFmtId="0" fontId="30" fillId="0" borderId="0" xfId="42" applyFont="1" applyAlignment="1">
      <alignment vertical="center" wrapText="1"/>
    </xf>
    <xf numFmtId="0" fontId="30" fillId="0" borderId="0" xfId="42" applyFont="1" applyAlignment="1">
      <alignment vertical="center"/>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42" applyFont="1" applyBorder="1" applyAlignment="1">
      <alignment horizontal="center" vertical="center" wrapText="1"/>
    </xf>
    <xf numFmtId="0" fontId="30" fillId="0" borderId="0" xfId="42" applyFont="1"/>
    <xf numFmtId="0" fontId="21" fillId="0" borderId="0" xfId="42" applyFont="1" applyAlignment="1">
      <alignment wrapText="1"/>
    </xf>
    <xf numFmtId="0" fontId="21" fillId="0" borderId="0" xfId="42" applyFont="1" applyAlignment="1">
      <alignment horizontal="right" vertical="center" wrapText="1"/>
    </xf>
    <xf numFmtId="0" fontId="21" fillId="0" borderId="0" xfId="42" applyFont="1" applyAlignment="1">
      <alignment horizontal="center" vertical="center" wrapText="1"/>
    </xf>
    <xf numFmtId="0" fontId="26" fillId="0" borderId="38" xfId="42" applyFont="1" applyBorder="1" applyAlignment="1">
      <alignment horizontal="center" wrapText="1"/>
    </xf>
    <xf numFmtId="0" fontId="26" fillId="25" borderId="35" xfId="42" applyFont="1" applyFill="1" applyBorder="1" applyAlignment="1">
      <alignment horizontal="center" wrapText="1"/>
    </xf>
    <xf numFmtId="0" fontId="26" fillId="0" borderId="12" xfId="0" applyFont="1" applyBorder="1" applyAlignment="1">
      <alignment horizontal="center" vertical="center" wrapText="1"/>
    </xf>
    <xf numFmtId="0" fontId="21" fillId="25" borderId="25" xfId="0" applyFont="1" applyFill="1" applyBorder="1" applyAlignment="1">
      <alignment wrapText="1"/>
    </xf>
    <xf numFmtId="0" fontId="2" fillId="0" borderId="0" xfId="42" applyAlignment="1">
      <alignment horizontal="center"/>
    </xf>
    <xf numFmtId="0" fontId="2" fillId="0" borderId="0" xfId="42"/>
    <xf numFmtId="0" fontId="2" fillId="0" borderId="0" xfId="42" applyAlignment="1">
      <alignment horizontal="center" wrapText="1"/>
    </xf>
    <xf numFmtId="0" fontId="2" fillId="0" borderId="0" xfId="42" applyAlignment="1">
      <alignment vertical="center" wrapText="1"/>
    </xf>
    <xf numFmtId="165" fontId="26" fillId="25" borderId="28" xfId="45" applyNumberFormat="1" applyFont="1" applyFill="1" applyBorder="1" applyAlignment="1">
      <alignment horizontal="center" wrapText="1"/>
    </xf>
    <xf numFmtId="0" fontId="2" fillId="0" borderId="0" xfId="42" applyAlignment="1">
      <alignment vertical="center"/>
    </xf>
    <xf numFmtId="164" fontId="26" fillId="0" borderId="11" xfId="44" applyNumberFormat="1" applyFont="1" applyFill="1" applyBorder="1" applyAlignment="1">
      <alignment horizontal="right" vertical="center" wrapText="1"/>
    </xf>
    <xf numFmtId="0" fontId="21" fillId="25" borderId="11" xfId="0" applyFont="1" applyFill="1" applyBorder="1" applyAlignment="1">
      <alignment wrapText="1"/>
    </xf>
    <xf numFmtId="0" fontId="26" fillId="25" borderId="11" xfId="42" applyFont="1" applyFill="1" applyBorder="1" applyAlignment="1">
      <alignment wrapText="1"/>
    </xf>
    <xf numFmtId="0" fontId="26" fillId="0" borderId="23" xfId="42" applyFont="1" applyBorder="1" applyAlignment="1">
      <alignment horizontal="center" vertical="center"/>
    </xf>
    <xf numFmtId="167" fontId="26" fillId="0" borderId="11" xfId="44" applyNumberFormat="1" applyFont="1" applyFill="1" applyBorder="1" applyAlignment="1">
      <alignment horizontal="right" vertical="center" wrapText="1"/>
    </xf>
    <xf numFmtId="0" fontId="26" fillId="0" borderId="39" xfId="42" applyFont="1" applyBorder="1" applyAlignment="1">
      <alignment horizontal="center" wrapText="1"/>
    </xf>
    <xf numFmtId="0" fontId="26" fillId="25" borderId="41" xfId="42" applyFont="1" applyFill="1" applyBorder="1" applyAlignment="1">
      <alignment horizontal="center" wrapText="1"/>
    </xf>
    <xf numFmtId="165" fontId="26" fillId="0" borderId="41" xfId="47" applyNumberFormat="1" applyFont="1" applyBorder="1" applyAlignment="1">
      <alignment horizontal="center" wrapText="1"/>
    </xf>
    <xf numFmtId="165" fontId="26" fillId="0" borderId="42" xfId="47" applyNumberFormat="1" applyFont="1" applyBorder="1" applyAlignment="1">
      <alignment horizontal="center" wrapText="1"/>
    </xf>
    <xf numFmtId="0" fontId="21" fillId="26" borderId="11" xfId="0" applyFont="1" applyFill="1" applyBorder="1" applyAlignment="1">
      <alignment horizontal="center" vertical="center" wrapText="1"/>
    </xf>
    <xf numFmtId="0" fontId="21" fillId="26" borderId="11" xfId="42" applyFont="1" applyFill="1" applyBorder="1" applyAlignment="1">
      <alignment horizontal="center" vertical="center" wrapText="1"/>
    </xf>
    <xf numFmtId="0" fontId="21" fillId="26" borderId="17" xfId="42" applyFont="1" applyFill="1" applyBorder="1" applyAlignment="1">
      <alignment horizontal="center" wrapText="1"/>
    </xf>
    <xf numFmtId="0" fontId="21" fillId="26" borderId="25" xfId="0" applyFont="1" applyFill="1" applyBorder="1" applyAlignment="1">
      <alignment horizontal="center" wrapText="1"/>
    </xf>
    <xf numFmtId="165" fontId="30" fillId="24" borderId="11" xfId="45" applyNumberFormat="1" applyFont="1" applyFill="1" applyBorder="1" applyAlignment="1">
      <alignment vertical="center" wrapText="1"/>
    </xf>
    <xf numFmtId="49" fontId="30" fillId="24" borderId="12" xfId="0" applyNumberFormat="1" applyFont="1" applyFill="1" applyBorder="1" applyAlignment="1">
      <alignment horizontal="center" vertical="center" wrapText="1"/>
    </xf>
    <xf numFmtId="0" fontId="30" fillId="24" borderId="29" xfId="0" applyFont="1" applyFill="1" applyBorder="1" applyAlignment="1">
      <alignment horizontal="center" vertical="center" wrapText="1"/>
    </xf>
    <xf numFmtId="165" fontId="30" fillId="24" borderId="29" xfId="45" applyNumberFormat="1"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11" xfId="0" applyFont="1" applyFill="1" applyBorder="1" applyAlignment="1">
      <alignment vertical="center"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48" xfId="0" applyFont="1" applyFill="1" applyBorder="1" applyAlignment="1">
      <alignment horizontal="center" vertical="center" wrapText="1"/>
    </xf>
    <xf numFmtId="165" fontId="30" fillId="24" borderId="12" xfId="45" applyNumberFormat="1" applyFont="1" applyFill="1" applyBorder="1" applyAlignment="1">
      <alignment vertical="center" wrapText="1"/>
    </xf>
    <xf numFmtId="0" fontId="30" fillId="24" borderId="20" xfId="0" applyFont="1" applyFill="1" applyBorder="1" applyAlignment="1">
      <alignment vertical="center" wrapText="1"/>
    </xf>
    <xf numFmtId="3" fontId="26" fillId="24" borderId="30" xfId="42" quotePrefix="1" applyNumberFormat="1" applyFont="1" applyFill="1" applyBorder="1" applyAlignment="1">
      <alignment horizontal="center" wrapText="1"/>
    </xf>
    <xf numFmtId="3" fontId="2" fillId="24" borderId="50" xfId="42" quotePrefix="1" applyNumberFormat="1" applyFill="1" applyBorder="1" applyAlignment="1">
      <alignment horizontal="center" wrapText="1"/>
    </xf>
    <xf numFmtId="3" fontId="2" fillId="24" borderId="30" xfId="42" quotePrefix="1" applyNumberFormat="1" applyFill="1" applyBorder="1" applyAlignment="1">
      <alignment horizontal="center" wrapText="1"/>
    </xf>
    <xf numFmtId="3" fontId="2" fillId="24" borderId="51" xfId="42" quotePrefix="1" applyNumberFormat="1" applyFill="1" applyBorder="1" applyAlignment="1">
      <alignment horizontal="center" wrapText="1"/>
    </xf>
    <xf numFmtId="0" fontId="25" fillId="0" borderId="31" xfId="42" applyFont="1" applyBorder="1" applyAlignment="1">
      <alignment horizontal="left"/>
    </xf>
    <xf numFmtId="0" fontId="25" fillId="0" borderId="32" xfId="42" applyFont="1" applyBorder="1" applyAlignment="1">
      <alignment horizontal="left"/>
    </xf>
    <xf numFmtId="0" fontId="26" fillId="0" borderId="32" xfId="42" applyFont="1" applyBorder="1" applyAlignment="1">
      <alignment horizontal="center"/>
    </xf>
    <xf numFmtId="0" fontId="26" fillId="0" borderId="33" xfId="42" applyFont="1" applyBorder="1" applyAlignment="1">
      <alignment horizontal="center"/>
    </xf>
    <xf numFmtId="165" fontId="26" fillId="24" borderId="49" xfId="47" applyNumberFormat="1" applyFont="1" applyFill="1" applyBorder="1" applyAlignment="1">
      <alignment horizontal="right"/>
    </xf>
    <xf numFmtId="0" fontId="26" fillId="25" borderId="43" xfId="42" applyFont="1" applyFill="1" applyBorder="1" applyAlignment="1">
      <alignment horizontal="center" wrapText="1"/>
    </xf>
    <xf numFmtId="0" fontId="26" fillId="25" borderId="46" xfId="42" applyFont="1" applyFill="1" applyBorder="1" applyAlignment="1">
      <alignment horizontal="center" vertical="center" wrapText="1"/>
    </xf>
    <xf numFmtId="0" fontId="26" fillId="25" borderId="30" xfId="42" applyFont="1" applyFill="1" applyBorder="1" applyAlignment="1">
      <alignment horizontal="center" vertical="center" wrapText="1"/>
    </xf>
    <xf numFmtId="0" fontId="26" fillId="25" borderId="52" xfId="42" applyFont="1" applyFill="1" applyBorder="1" applyAlignment="1">
      <alignment horizontal="center" vertical="center" wrapText="1"/>
    </xf>
    <xf numFmtId="0" fontId="26" fillId="25" borderId="53" xfId="42" applyFont="1" applyFill="1" applyBorder="1" applyAlignment="1">
      <alignment horizontal="center" wrapText="1"/>
    </xf>
    <xf numFmtId="0" fontId="26" fillId="25" borderId="50" xfId="42" applyFont="1" applyFill="1" applyBorder="1" applyAlignment="1">
      <alignment horizontal="center" vertical="center" wrapText="1"/>
    </xf>
    <xf numFmtId="0" fontId="26" fillId="25" borderId="49" xfId="42" applyFont="1" applyFill="1" applyBorder="1" applyAlignment="1">
      <alignment horizontal="center" wrapText="1"/>
    </xf>
    <xf numFmtId="0" fontId="26" fillId="25" borderId="50" xfId="42" applyFont="1" applyFill="1" applyBorder="1" applyAlignment="1">
      <alignment horizontal="center" wrapText="1"/>
    </xf>
    <xf numFmtId="0" fontId="30" fillId="0" borderId="43" xfId="42" applyFont="1" applyBorder="1"/>
    <xf numFmtId="0" fontId="30" fillId="0" borderId="43" xfId="0" applyFont="1" applyBorder="1"/>
    <xf numFmtId="0" fontId="21" fillId="0" borderId="44" xfId="42" applyFont="1" applyBorder="1"/>
    <xf numFmtId="0" fontId="21" fillId="0" borderId="43" xfId="42" applyFont="1" applyBorder="1" applyAlignment="1">
      <alignment horizontal="center" vertical="center" wrapText="1"/>
    </xf>
    <xf numFmtId="0" fontId="31" fillId="0" borderId="44" xfId="0" applyFont="1" applyBorder="1" applyAlignment="1">
      <alignment horizontal="right" vertical="top"/>
    </xf>
    <xf numFmtId="0" fontId="21" fillId="0" borderId="0" xfId="0" applyFont="1" applyAlignment="1">
      <alignment horizontal="center" vertical="top"/>
    </xf>
    <xf numFmtId="0" fontId="21" fillId="0" borderId="0" xfId="0" applyFont="1" applyAlignment="1">
      <alignment vertical="top"/>
    </xf>
    <xf numFmtId="0" fontId="30" fillId="0" borderId="43" xfId="0" applyFont="1" applyBorder="1" applyAlignment="1">
      <alignment vertical="top"/>
    </xf>
    <xf numFmtId="0" fontId="21" fillId="0" borderId="43" xfId="0" applyFont="1" applyBorder="1" applyAlignment="1">
      <alignment vertical="top" wrapText="1"/>
    </xf>
    <xf numFmtId="0" fontId="29" fillId="0" borderId="44" xfId="0" applyFont="1" applyBorder="1"/>
    <xf numFmtId="0" fontId="29" fillId="0" borderId="0" xfId="0" applyFont="1"/>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4" xfId="42" applyFont="1" applyBorder="1" applyAlignment="1">
      <alignment horizontal="center"/>
    </xf>
    <xf numFmtId="0" fontId="21" fillId="0" borderId="43" xfId="42" applyFont="1" applyBorder="1" applyAlignment="1">
      <alignment horizontal="center"/>
    </xf>
    <xf numFmtId="0" fontId="21" fillId="0" borderId="43" xfId="0" applyFont="1" applyBorder="1"/>
    <xf numFmtId="0" fontId="30" fillId="0" borderId="44" xfId="0" applyFont="1" applyBorder="1" applyAlignment="1">
      <alignment horizontal="center"/>
    </xf>
    <xf numFmtId="0" fontId="30" fillId="0" borderId="45" xfId="0" applyFont="1" applyBorder="1" applyAlignment="1">
      <alignment horizontal="center"/>
    </xf>
    <xf numFmtId="3" fontId="26" fillId="24" borderId="51" xfId="42" quotePrefix="1" applyNumberFormat="1" applyFont="1" applyFill="1" applyBorder="1" applyAlignment="1">
      <alignment horizontal="center" wrapText="1"/>
    </xf>
    <xf numFmtId="0" fontId="21" fillId="0" borderId="0" xfId="0" applyFont="1" applyAlignment="1">
      <alignment horizontal="left" vertical="top"/>
    </xf>
    <xf numFmtId="9" fontId="30" fillId="0" borderId="0" xfId="48" applyFont="1" applyAlignment="1">
      <alignment vertical="center" wrapText="1"/>
    </xf>
    <xf numFmtId="0" fontId="24" fillId="0" borderId="44" xfId="0" applyFont="1" applyBorder="1"/>
    <xf numFmtId="0" fontId="30" fillId="0" borderId="10" xfId="0" applyFont="1" applyBorder="1"/>
    <xf numFmtId="0" fontId="30" fillId="24" borderId="0" xfId="42" applyFont="1" applyFill="1" applyAlignment="1">
      <alignment horizontal="center"/>
    </xf>
    <xf numFmtId="0" fontId="30" fillId="0" borderId="0" xfId="42" quotePrefix="1" applyFont="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0" fillId="0" borderId="24" xfId="42" applyFont="1" applyBorder="1" applyAlignment="1">
      <alignment horizontal="center" wrapText="1"/>
    </xf>
    <xf numFmtId="0" fontId="30" fillId="25" borderId="25" xfId="42" applyFont="1" applyFill="1" applyBorder="1" applyAlignment="1">
      <alignment horizontal="center" wrapText="1"/>
    </xf>
    <xf numFmtId="165" fontId="30" fillId="0" borderId="25" xfId="45" applyNumberFormat="1" applyFont="1" applyFill="1" applyBorder="1" applyAlignment="1">
      <alignment horizontal="center" wrapText="1"/>
    </xf>
    <xf numFmtId="165" fontId="30" fillId="0" borderId="28" xfId="45" applyNumberFormat="1" applyFont="1" applyFill="1" applyBorder="1" applyAlignment="1">
      <alignment horizontal="center" wrapText="1"/>
    </xf>
    <xf numFmtId="0" fontId="24" fillId="0" borderId="31" xfId="42" applyFont="1" applyBorder="1" applyAlignment="1">
      <alignment horizontal="left"/>
    </xf>
    <xf numFmtId="0" fontId="30" fillId="0" borderId="32" xfId="42" applyFont="1" applyBorder="1" applyAlignment="1">
      <alignment horizontal="center"/>
    </xf>
    <xf numFmtId="165" fontId="30" fillId="24" borderId="14" xfId="45" applyNumberFormat="1" applyFont="1" applyFill="1" applyBorder="1" applyAlignment="1">
      <alignment horizontal="right"/>
    </xf>
    <xf numFmtId="165" fontId="30" fillId="25" borderId="33" xfId="45" applyNumberFormat="1" applyFont="1" applyFill="1" applyBorder="1" applyAlignment="1">
      <alignment horizontal="center"/>
    </xf>
    <xf numFmtId="0" fontId="30" fillId="0" borderId="26" xfId="0" applyFont="1" applyBorder="1" applyAlignment="1">
      <alignment horizontal="center" vertical="center" wrapText="1"/>
    </xf>
    <xf numFmtId="0" fontId="30" fillId="25" borderId="12" xfId="0" applyFont="1" applyFill="1" applyBorder="1" applyAlignment="1">
      <alignment horizontal="center" vertical="center"/>
    </xf>
    <xf numFmtId="0" fontId="30" fillId="0" borderId="17" xfId="0" applyFont="1" applyBorder="1" applyAlignment="1">
      <alignment horizontal="center" vertical="center" wrapText="1"/>
    </xf>
    <xf numFmtId="165" fontId="30" fillId="0" borderId="17" xfId="47" applyNumberFormat="1" applyFont="1" applyBorder="1" applyAlignment="1">
      <alignment horizontal="center"/>
    </xf>
    <xf numFmtId="165" fontId="30" fillId="0" borderId="18" xfId="47" applyNumberFormat="1" applyFont="1" applyBorder="1" applyAlignment="1">
      <alignment horizontal="center"/>
    </xf>
    <xf numFmtId="0" fontId="30" fillId="0" borderId="19" xfId="0" applyFont="1" applyBorder="1" applyAlignment="1">
      <alignment horizontal="center" vertical="center" wrapText="1"/>
    </xf>
    <xf numFmtId="0" fontId="30" fillId="25" borderId="11" xfId="0" applyFont="1" applyFill="1" applyBorder="1" applyAlignment="1">
      <alignment horizontal="center" vertical="center"/>
    </xf>
    <xf numFmtId="0" fontId="30" fillId="0" borderId="11" xfId="0" applyFont="1" applyBorder="1" applyAlignment="1">
      <alignment horizontal="center" vertical="center" wrapText="1"/>
    </xf>
    <xf numFmtId="165" fontId="30" fillId="0" borderId="12" xfId="47" applyNumberFormat="1" applyFont="1" applyBorder="1" applyAlignment="1">
      <alignment horizontal="center"/>
    </xf>
    <xf numFmtId="165" fontId="30" fillId="0" borderId="27" xfId="47" applyNumberFormat="1" applyFont="1" applyBorder="1" applyAlignment="1">
      <alignment horizontal="center"/>
    </xf>
    <xf numFmtId="0" fontId="30" fillId="0" borderId="24" xfId="0" applyFont="1" applyBorder="1" applyAlignment="1">
      <alignment horizontal="center" vertical="center" wrapText="1"/>
    </xf>
    <xf numFmtId="165" fontId="30" fillId="0" borderId="11" xfId="47" applyNumberFormat="1" applyFont="1" applyBorder="1" applyAlignment="1">
      <alignment horizontal="center"/>
    </xf>
    <xf numFmtId="165" fontId="30" fillId="0" borderId="20" xfId="47" applyNumberFormat="1" applyFont="1" applyBorder="1" applyAlignment="1">
      <alignment horizontal="center"/>
    </xf>
    <xf numFmtId="0" fontId="30" fillId="25" borderId="22" xfId="0" applyFont="1" applyFill="1" applyBorder="1" applyAlignment="1">
      <alignment horizontal="center" vertical="center"/>
    </xf>
    <xf numFmtId="0" fontId="30" fillId="0" borderId="22" xfId="0" applyFont="1" applyBorder="1" applyAlignment="1">
      <alignment horizontal="center" vertical="center" wrapText="1"/>
    </xf>
    <xf numFmtId="165" fontId="30" fillId="0" borderId="22" xfId="47" applyNumberFormat="1" applyFont="1" applyBorder="1" applyAlignment="1">
      <alignment horizontal="center"/>
    </xf>
    <xf numFmtId="165" fontId="30" fillId="0" borderId="23" xfId="47" applyNumberFormat="1" applyFont="1" applyBorder="1" applyAlignment="1">
      <alignment horizontal="center"/>
    </xf>
    <xf numFmtId="0" fontId="30" fillId="0" borderId="39" xfId="0" applyFont="1" applyBorder="1" applyAlignment="1">
      <alignment horizontal="center" wrapText="1"/>
    </xf>
    <xf numFmtId="0" fontId="30" fillId="25" borderId="35" xfId="0" applyFont="1" applyFill="1" applyBorder="1" applyAlignment="1">
      <alignment horizontal="center" wrapText="1"/>
    </xf>
    <xf numFmtId="165" fontId="30" fillId="0" borderId="35" xfId="45" applyNumberFormat="1" applyFont="1" applyBorder="1" applyAlignment="1">
      <alignment horizontal="center"/>
    </xf>
    <xf numFmtId="165" fontId="30" fillId="0" borderId="40" xfId="45" applyNumberFormat="1" applyFont="1" applyBorder="1" applyAlignment="1">
      <alignment horizontal="center"/>
    </xf>
    <xf numFmtId="0" fontId="30" fillId="0" borderId="16" xfId="0" applyFont="1" applyBorder="1" applyAlignment="1">
      <alignment horizontal="center" vertical="center" wrapText="1"/>
    </xf>
    <xf numFmtId="0" fontId="30" fillId="25" borderId="17" xfId="0" applyFont="1" applyFill="1" applyBorder="1" applyAlignment="1">
      <alignment horizontal="center"/>
    </xf>
    <xf numFmtId="0" fontId="30" fillId="0" borderId="17" xfId="42" applyFont="1" applyBorder="1" applyAlignment="1">
      <alignment horizontal="center" wrapText="1"/>
    </xf>
    <xf numFmtId="164" fontId="30" fillId="0" borderId="17" xfId="44" applyNumberFormat="1" applyFont="1" applyFill="1" applyBorder="1" applyAlignment="1">
      <alignment horizontal="right" vertical="center" wrapText="1"/>
    </xf>
    <xf numFmtId="0" fontId="30" fillId="0" borderId="18" xfId="42" applyFont="1" applyBorder="1" applyAlignment="1">
      <alignment horizontal="center" vertical="center" wrapText="1"/>
    </xf>
    <xf numFmtId="0" fontId="30" fillId="0" borderId="19" xfId="42" applyFont="1" applyBorder="1" applyAlignment="1">
      <alignment horizontal="center" vertical="center" wrapText="1"/>
    </xf>
    <xf numFmtId="0" fontId="30" fillId="25" borderId="11" xfId="0" applyFont="1" applyFill="1" applyBorder="1" applyAlignment="1">
      <alignment wrapText="1"/>
    </xf>
    <xf numFmtId="0" fontId="30" fillId="0" borderId="11" xfId="42" applyFont="1" applyBorder="1" applyAlignment="1">
      <alignment horizontal="center" wrapText="1"/>
    </xf>
    <xf numFmtId="164" fontId="30" fillId="0" borderId="11" xfId="44" applyNumberFormat="1" applyFont="1" applyFill="1" applyBorder="1" applyAlignment="1">
      <alignment horizontal="right" vertical="center" wrapText="1"/>
    </xf>
    <xf numFmtId="0" fontId="30" fillId="0" borderId="20" xfId="42" applyFont="1" applyBorder="1" applyAlignment="1">
      <alignment horizontal="center" vertical="center" wrapText="1"/>
    </xf>
    <xf numFmtId="0" fontId="30" fillId="25" borderId="11" xfId="42" applyFont="1" applyFill="1" applyBorder="1" applyAlignment="1">
      <alignment wrapText="1"/>
    </xf>
    <xf numFmtId="0" fontId="30" fillId="26" borderId="11" xfId="42" applyFont="1" applyFill="1" applyBorder="1" applyAlignment="1">
      <alignment horizontal="center" wrapText="1"/>
    </xf>
    <xf numFmtId="9" fontId="30" fillId="0" borderId="11" xfId="48" applyFont="1" applyFill="1" applyBorder="1" applyAlignment="1">
      <alignment horizontal="right" vertical="center" wrapText="1"/>
    </xf>
    <xf numFmtId="0" fontId="30" fillId="0" borderId="21" xfId="42" applyFont="1" applyBorder="1" applyAlignment="1">
      <alignment horizontal="center" vertical="center" wrapText="1"/>
    </xf>
    <xf numFmtId="0" fontId="30" fillId="25" borderId="22" xfId="42" applyFont="1" applyFill="1" applyBorder="1" applyAlignment="1">
      <alignment wrapText="1"/>
    </xf>
    <xf numFmtId="0" fontId="30" fillId="26" borderId="22" xfId="42" applyFont="1" applyFill="1" applyBorder="1" applyAlignment="1">
      <alignment horizontal="center" wrapText="1"/>
    </xf>
    <xf numFmtId="164" fontId="30" fillId="0" borderId="22" xfId="48" applyNumberFormat="1" applyFont="1" applyFill="1" applyBorder="1" applyAlignment="1">
      <alignment horizontal="right" vertical="center" wrapText="1"/>
    </xf>
    <xf numFmtId="0" fontId="30" fillId="0" borderId="44" xfId="42" applyFont="1" applyBorder="1"/>
    <xf numFmtId="0" fontId="30" fillId="0" borderId="0" xfId="42" applyFont="1" applyAlignment="1">
      <alignment wrapText="1"/>
    </xf>
    <xf numFmtId="0" fontId="30" fillId="0" borderId="0" xfId="42" applyFont="1" applyAlignment="1">
      <alignment horizontal="right" vertical="center" wrapText="1"/>
    </xf>
    <xf numFmtId="0" fontId="30" fillId="0" borderId="0" xfId="42" applyFont="1" applyAlignment="1">
      <alignment horizontal="center" vertical="center" wrapText="1"/>
    </xf>
    <xf numFmtId="0" fontId="30" fillId="0" borderId="44"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horizontal="right"/>
    </xf>
    <xf numFmtId="0" fontId="24" fillId="0" borderId="44" xfId="0" applyFont="1" applyBorder="1" applyAlignment="1">
      <alignment horizontal="left"/>
    </xf>
    <xf numFmtId="0" fontId="30" fillId="0" borderId="0" xfId="42" applyFont="1" applyAlignment="1">
      <alignment horizontal="center"/>
    </xf>
    <xf numFmtId="0" fontId="30" fillId="0" borderId="11" xfId="44" applyNumberFormat="1" applyFont="1" applyFill="1" applyBorder="1" applyAlignment="1">
      <alignment horizontal="right" vertical="center" wrapText="1"/>
    </xf>
    <xf numFmtId="0" fontId="30" fillId="0" borderId="23" xfId="42" applyFont="1" applyBorder="1" applyAlignment="1">
      <alignment horizontal="center" vertical="center" wrapText="1"/>
    </xf>
    <xf numFmtId="0" fontId="26" fillId="25" borderId="51" xfId="42" applyFont="1" applyFill="1" applyBorder="1" applyAlignment="1">
      <alignment horizontal="center" vertical="center" wrapText="1"/>
    </xf>
    <xf numFmtId="0" fontId="21" fillId="25" borderId="22" xfId="0" applyFont="1" applyFill="1" applyBorder="1" applyAlignment="1">
      <alignment wrapText="1"/>
    </xf>
    <xf numFmtId="0" fontId="21" fillId="0" borderId="22" xfId="0" applyFont="1" applyBorder="1" applyAlignment="1">
      <alignment horizontal="center" vertical="center" wrapText="1"/>
    </xf>
    <xf numFmtId="164" fontId="26" fillId="0" borderId="22" xfId="44" applyNumberFormat="1" applyFont="1" applyFill="1" applyBorder="1" applyAlignment="1">
      <alignment horizontal="right" vertical="center" wrapText="1"/>
    </xf>
    <xf numFmtId="0" fontId="30" fillId="26" borderId="1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1" xfId="42" applyFont="1" applyFill="1" applyBorder="1" applyAlignment="1">
      <alignment horizontal="center" vertical="center" wrapText="1"/>
    </xf>
    <xf numFmtId="167" fontId="30" fillId="0" borderId="11" xfId="44" applyNumberFormat="1" applyFont="1" applyFill="1" applyBorder="1" applyAlignment="1">
      <alignment horizontal="right" vertical="center" wrapText="1"/>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vertical="top"/>
    </xf>
    <xf numFmtId="3" fontId="30" fillId="24" borderId="16" xfId="42" quotePrefix="1" applyNumberFormat="1" applyFont="1" applyFill="1" applyBorder="1" applyAlignment="1">
      <alignment horizontal="center" wrapText="1"/>
    </xf>
    <xf numFmtId="3" fontId="30" fillId="24" borderId="50" xfId="42" quotePrefix="1" applyNumberFormat="1" applyFont="1" applyFill="1" applyBorder="1" applyAlignment="1">
      <alignment horizontal="center" wrapText="1"/>
    </xf>
    <xf numFmtId="0" fontId="30" fillId="24" borderId="17" xfId="42" applyFont="1" applyFill="1" applyBorder="1" applyAlignment="1">
      <alignment horizontal="center" vertical="center" wrapText="1"/>
    </xf>
    <xf numFmtId="3" fontId="30" fillId="24" borderId="26" xfId="42" quotePrefix="1" applyNumberFormat="1" applyFont="1" applyFill="1" applyBorder="1" applyAlignment="1">
      <alignment horizontal="center" wrapText="1"/>
    </xf>
    <xf numFmtId="3" fontId="30" fillId="24" borderId="46" xfId="42" quotePrefix="1" applyNumberFormat="1" applyFont="1" applyFill="1" applyBorder="1" applyAlignment="1">
      <alignment horizontal="center" wrapText="1"/>
    </xf>
    <xf numFmtId="0" fontId="30" fillId="24" borderId="12" xfId="42" applyFont="1" applyFill="1" applyBorder="1" applyAlignment="1">
      <alignment horizontal="center" vertical="center" wrapText="1"/>
    </xf>
    <xf numFmtId="3" fontId="30" fillId="24" borderId="19" xfId="42" quotePrefix="1" applyNumberFormat="1" applyFont="1" applyFill="1" applyBorder="1" applyAlignment="1">
      <alignment horizontal="center" wrapText="1"/>
    </xf>
    <xf numFmtId="3" fontId="30" fillId="24" borderId="30" xfId="42" quotePrefix="1" applyNumberFormat="1" applyFont="1" applyFill="1" applyBorder="1" applyAlignment="1">
      <alignment horizontal="center" wrapText="1"/>
    </xf>
    <xf numFmtId="0" fontId="30" fillId="24" borderId="11" xfId="42" applyFont="1" applyFill="1" applyBorder="1" applyAlignment="1">
      <alignment horizontal="center" vertical="center" wrapText="1"/>
    </xf>
    <xf numFmtId="3" fontId="30" fillId="24" borderId="11" xfId="42" applyNumberFormat="1" applyFont="1" applyFill="1" applyBorder="1" applyAlignment="1">
      <alignment horizontal="center" wrapText="1"/>
    </xf>
    <xf numFmtId="165" fontId="30" fillId="24" borderId="11" xfId="47" applyNumberFormat="1" applyFont="1" applyFill="1" applyBorder="1" applyAlignment="1">
      <alignment horizontal="center" wrapText="1"/>
    </xf>
    <xf numFmtId="165" fontId="30" fillId="24" borderId="20" xfId="47" applyNumberFormat="1" applyFont="1" applyFill="1" applyBorder="1" applyAlignment="1">
      <alignment horizontal="center" wrapText="1"/>
    </xf>
    <xf numFmtId="3" fontId="30" fillId="24" borderId="21" xfId="42" quotePrefix="1" applyNumberFormat="1" applyFont="1" applyFill="1" applyBorder="1" applyAlignment="1">
      <alignment horizontal="center" wrapText="1"/>
    </xf>
    <xf numFmtId="3" fontId="30" fillId="24" borderId="51" xfId="42" quotePrefix="1" applyNumberFormat="1" applyFont="1" applyFill="1" applyBorder="1" applyAlignment="1">
      <alignment horizontal="center" wrapText="1"/>
    </xf>
    <xf numFmtId="0" fontId="30" fillId="24" borderId="22" xfId="42" applyFont="1" applyFill="1" applyBorder="1" applyAlignment="1">
      <alignment horizontal="center" vertical="center" wrapText="1"/>
    </xf>
    <xf numFmtId="3" fontId="30" fillId="24" borderId="22" xfId="42" applyNumberFormat="1" applyFont="1" applyFill="1" applyBorder="1" applyAlignment="1">
      <alignment horizontal="center" wrapText="1"/>
    </xf>
    <xf numFmtId="165" fontId="30" fillId="24" borderId="22" xfId="47" applyNumberFormat="1" applyFont="1" applyFill="1" applyBorder="1" applyAlignment="1">
      <alignment horizontal="center" wrapText="1"/>
    </xf>
    <xf numFmtId="165" fontId="30" fillId="24" borderId="23" xfId="47" applyNumberFormat="1" applyFont="1" applyFill="1" applyBorder="1" applyAlignment="1">
      <alignment horizontal="center" wrapText="1"/>
    </xf>
    <xf numFmtId="0" fontId="30" fillId="25" borderId="52" xfId="42" applyFont="1" applyFill="1" applyBorder="1" applyAlignment="1">
      <alignment horizontal="center" wrapText="1"/>
    </xf>
    <xf numFmtId="0" fontId="24" fillId="0" borderId="32" xfId="42" applyFont="1" applyBorder="1" applyAlignment="1">
      <alignment horizontal="left"/>
    </xf>
    <xf numFmtId="0" fontId="30" fillId="0" borderId="33" xfId="42" applyFont="1" applyBorder="1" applyAlignment="1">
      <alignment horizontal="center"/>
    </xf>
    <xf numFmtId="165" fontId="30" fillId="24" borderId="49" xfId="47" applyNumberFormat="1" applyFont="1" applyFill="1" applyBorder="1" applyAlignment="1">
      <alignment horizontal="right"/>
    </xf>
    <xf numFmtId="165" fontId="30" fillId="25" borderId="36" xfId="47" applyNumberFormat="1" applyFont="1" applyFill="1" applyBorder="1" applyAlignment="1">
      <alignment horizontal="center"/>
    </xf>
    <xf numFmtId="0" fontId="30" fillId="0" borderId="26" xfId="42" applyFont="1" applyBorder="1" applyAlignment="1">
      <alignment horizontal="center" vertical="center" wrapText="1"/>
    </xf>
    <xf numFmtId="0" fontId="30" fillId="25" borderId="46" xfId="42" applyFont="1" applyFill="1" applyBorder="1" applyAlignment="1">
      <alignment horizontal="center" vertical="center" wrapText="1"/>
    </xf>
    <xf numFmtId="0" fontId="30" fillId="25" borderId="12" xfId="42" applyFont="1" applyFill="1" applyBorder="1" applyAlignment="1">
      <alignment horizontal="center" vertical="center"/>
    </xf>
    <xf numFmtId="0" fontId="30" fillId="0" borderId="12" xfId="0" applyFont="1" applyBorder="1" applyAlignment="1">
      <alignment horizontal="center" vertical="center" wrapText="1"/>
    </xf>
    <xf numFmtId="0" fontId="30" fillId="25" borderId="30" xfId="42" applyFont="1" applyFill="1" applyBorder="1" applyAlignment="1">
      <alignment horizontal="center" vertical="center" wrapText="1"/>
    </xf>
    <xf numFmtId="0" fontId="30" fillId="25" borderId="11" xfId="42" applyFont="1" applyFill="1" applyBorder="1" applyAlignment="1">
      <alignment horizontal="center" vertical="center"/>
    </xf>
    <xf numFmtId="0" fontId="30" fillId="0" borderId="24" xfId="42" applyFont="1" applyBorder="1" applyAlignment="1">
      <alignment horizontal="center" vertical="center" wrapText="1"/>
    </xf>
    <xf numFmtId="0" fontId="30" fillId="25" borderId="52" xfId="42" applyFont="1" applyFill="1" applyBorder="1" applyAlignment="1">
      <alignment horizontal="center" vertical="center" wrapText="1"/>
    </xf>
    <xf numFmtId="0" fontId="30" fillId="25" borderId="25" xfId="42" applyFont="1" applyFill="1" applyBorder="1" applyAlignment="1">
      <alignment horizontal="center" vertical="center"/>
    </xf>
    <xf numFmtId="165" fontId="30" fillId="0" borderId="25" xfId="47" applyNumberFormat="1" applyFont="1" applyBorder="1" applyAlignment="1">
      <alignment horizontal="center"/>
    </xf>
    <xf numFmtId="165" fontId="30" fillId="0" borderId="28" xfId="47" applyNumberFormat="1" applyFont="1" applyBorder="1" applyAlignment="1">
      <alignment horizontal="center"/>
    </xf>
    <xf numFmtId="0" fontId="30" fillId="0" borderId="39" xfId="42" applyFont="1" applyBorder="1" applyAlignment="1">
      <alignment horizontal="center" wrapText="1"/>
    </xf>
    <xf numFmtId="0" fontId="30" fillId="25" borderId="53" xfId="42" applyFont="1" applyFill="1" applyBorder="1" applyAlignment="1">
      <alignment horizontal="center" wrapText="1"/>
    </xf>
    <xf numFmtId="0" fontId="30" fillId="25" borderId="41" xfId="42" applyFont="1" applyFill="1" applyBorder="1" applyAlignment="1">
      <alignment horizontal="center" wrapText="1"/>
    </xf>
    <xf numFmtId="165" fontId="30" fillId="0" borderId="41" xfId="47" applyNumberFormat="1" applyFont="1" applyBorder="1" applyAlignment="1">
      <alignment horizontal="center" wrapText="1"/>
    </xf>
    <xf numFmtId="165" fontId="30" fillId="0" borderId="42" xfId="47" applyNumberFormat="1" applyFont="1" applyBorder="1" applyAlignment="1">
      <alignment horizontal="center" wrapText="1"/>
    </xf>
    <xf numFmtId="0" fontId="30" fillId="0" borderId="16" xfId="42" applyFont="1" applyBorder="1" applyAlignment="1">
      <alignment horizontal="center" vertical="center" wrapText="1"/>
    </xf>
    <xf numFmtId="0" fontId="30" fillId="25" borderId="50" xfId="42" applyFont="1" applyFill="1" applyBorder="1" applyAlignment="1">
      <alignment horizontal="center" vertical="center" wrapText="1"/>
    </xf>
    <xf numFmtId="0" fontId="30" fillId="25" borderId="17" xfId="42" applyFont="1" applyFill="1" applyBorder="1" applyAlignment="1">
      <alignment horizontal="center"/>
    </xf>
    <xf numFmtId="0" fontId="30" fillId="26" borderId="17" xfId="42" applyFont="1" applyFill="1" applyBorder="1" applyAlignment="1">
      <alignment horizontal="center" vertical="top" wrapText="1"/>
    </xf>
    <xf numFmtId="164" fontId="30" fillId="0" borderId="17" xfId="44" applyNumberFormat="1" applyFont="1" applyBorder="1" applyAlignment="1">
      <alignment horizontal="right" vertical="center" wrapText="1"/>
    </xf>
    <xf numFmtId="0" fontId="30" fillId="26" borderId="11" xfId="0" applyFont="1" applyFill="1" applyBorder="1" applyAlignment="1">
      <alignment horizontal="center" vertical="top" wrapText="1"/>
    </xf>
    <xf numFmtId="0" fontId="30" fillId="26" borderId="11" xfId="42" applyFont="1" applyFill="1" applyBorder="1" applyAlignment="1">
      <alignment horizontal="center" vertical="top" wrapText="1"/>
    </xf>
    <xf numFmtId="0" fontId="36" fillId="0" borderId="0" xfId="0" applyFont="1"/>
    <xf numFmtId="0" fontId="35" fillId="0" borderId="44" xfId="0" applyFont="1" applyBorder="1" applyAlignment="1">
      <alignment horizontal="right" vertical="top"/>
    </xf>
    <xf numFmtId="0" fontId="24" fillId="0" borderId="0" xfId="0" applyFont="1" applyAlignment="1">
      <alignment vertical="center" wrapText="1"/>
    </xf>
    <xf numFmtId="0" fontId="36" fillId="0" borderId="0" xfId="42" applyFont="1"/>
    <xf numFmtId="0" fontId="30" fillId="0" borderId="43" xfId="0" applyFont="1" applyBorder="1" applyAlignment="1">
      <alignment horizontal="center"/>
    </xf>
    <xf numFmtId="0" fontId="30" fillId="0" borderId="44" xfId="0" applyFont="1" applyBorder="1" applyAlignment="1">
      <alignment horizontal="left" vertical="top"/>
    </xf>
    <xf numFmtId="166" fontId="30" fillId="0" borderId="0" xfId="0" applyNumberFormat="1" applyFont="1" applyAlignment="1">
      <alignment vertical="top"/>
    </xf>
    <xf numFmtId="0" fontId="30" fillId="0" borderId="10" xfId="42" applyFont="1" applyBorder="1" applyAlignment="1">
      <alignment horizontal="center"/>
    </xf>
    <xf numFmtId="0" fontId="30" fillId="0" borderId="43" xfId="42" applyFont="1" applyBorder="1" applyAlignment="1">
      <alignment horizontal="center" vertical="center" wrapText="1"/>
    </xf>
    <xf numFmtId="0" fontId="30" fillId="25" borderId="51" xfId="42" applyFont="1" applyFill="1" applyBorder="1" applyAlignment="1">
      <alignment horizontal="center" vertical="center" wrapText="1"/>
    </xf>
    <xf numFmtId="0" fontId="30" fillId="25" borderId="22" xfId="0" applyFont="1" applyFill="1" applyBorder="1" applyAlignment="1">
      <alignment wrapText="1"/>
    </xf>
    <xf numFmtId="0" fontId="30" fillId="26" borderId="22" xfId="0" applyFont="1" applyFill="1" applyBorder="1" applyAlignment="1">
      <alignment horizontal="center" wrapText="1"/>
    </xf>
    <xf numFmtId="164" fontId="30" fillId="26" borderId="23" xfId="44" applyNumberFormat="1" applyFont="1" applyFill="1" applyBorder="1" applyAlignment="1">
      <alignment horizontal="center" vertical="center" wrapText="1"/>
    </xf>
    <xf numFmtId="0" fontId="30" fillId="0" borderId="38" xfId="42" applyFont="1" applyBorder="1" applyAlignment="1">
      <alignment horizontal="center" wrapText="1"/>
    </xf>
    <xf numFmtId="0" fontId="30" fillId="25" borderId="43" xfId="42" applyFont="1" applyFill="1" applyBorder="1" applyAlignment="1">
      <alignment horizontal="center" wrapText="1"/>
    </xf>
    <xf numFmtId="0" fontId="30" fillId="25" borderId="35" xfId="42" applyFont="1" applyFill="1" applyBorder="1" applyAlignment="1">
      <alignment horizontal="center" wrapText="1"/>
    </xf>
    <xf numFmtId="165" fontId="30" fillId="0" borderId="35" xfId="45" applyNumberFormat="1" applyFont="1" applyFill="1" applyBorder="1" applyAlignment="1">
      <alignment horizontal="center" wrapText="1"/>
    </xf>
    <xf numFmtId="165" fontId="30" fillId="24" borderId="33" xfId="47" applyNumberFormat="1" applyFont="1" applyFill="1" applyBorder="1" applyAlignment="1">
      <alignment horizontal="right"/>
    </xf>
    <xf numFmtId="0" fontId="30" fillId="26" borderId="17" xfId="42" applyFont="1" applyFill="1" applyBorder="1" applyAlignment="1">
      <alignment horizontal="center" wrapText="1"/>
    </xf>
    <xf numFmtId="0" fontId="30" fillId="26" borderId="11" xfId="0" applyFont="1" applyFill="1" applyBorder="1" applyAlignment="1">
      <alignment horizontal="center" wrapText="1"/>
    </xf>
    <xf numFmtId="0" fontId="36" fillId="0" borderId="43" xfId="0" applyFont="1" applyBorder="1"/>
    <xf numFmtId="0" fontId="30" fillId="0" borderId="44" xfId="42" applyFont="1" applyBorder="1" applyAlignment="1">
      <alignment horizontal="center"/>
    </xf>
    <xf numFmtId="0" fontId="30" fillId="0" borderId="43" xfId="42" applyFont="1" applyBorder="1" applyAlignment="1">
      <alignment horizontal="center"/>
    </xf>
    <xf numFmtId="0" fontId="30" fillId="0" borderId="45" xfId="42" applyFont="1" applyBorder="1" applyAlignment="1">
      <alignment horizontal="center"/>
    </xf>
    <xf numFmtId="0" fontId="24" fillId="0" borderId="44" xfId="42" applyFont="1" applyBorder="1" applyAlignment="1">
      <alignment horizontal="left"/>
    </xf>
    <xf numFmtId="0" fontId="24" fillId="0" borderId="0" xfId="42" applyFont="1" applyAlignment="1">
      <alignment horizontal="left"/>
    </xf>
    <xf numFmtId="166" fontId="30" fillId="0" borderId="0" xfId="0" applyNumberFormat="1" applyFont="1"/>
    <xf numFmtId="0" fontId="30" fillId="26" borderId="22" xfId="0" applyFont="1" applyFill="1" applyBorder="1" applyAlignment="1">
      <alignment horizontal="center" vertical="top" wrapText="1"/>
    </xf>
    <xf numFmtId="0" fontId="30" fillId="26" borderId="23" xfId="0" applyFont="1" applyFill="1" applyBorder="1" applyAlignment="1">
      <alignment horizontal="center" wrapText="1"/>
    </xf>
    <xf numFmtId="0" fontId="30" fillId="24" borderId="16" xfId="0" applyFont="1" applyFill="1" applyBorder="1" applyAlignment="1">
      <alignment horizontal="center" vertical="center" wrapText="1"/>
    </xf>
    <xf numFmtId="165" fontId="30" fillId="25" borderId="18" xfId="47" applyNumberFormat="1" applyFont="1" applyFill="1" applyBorder="1" applyAlignment="1">
      <alignment horizontal="center" vertical="center" wrapText="1"/>
    </xf>
    <xf numFmtId="165" fontId="30" fillId="25" borderId="27" xfId="47" applyNumberFormat="1" applyFont="1" applyFill="1" applyBorder="1" applyAlignment="1">
      <alignment horizontal="center" vertical="center" wrapText="1"/>
    </xf>
    <xf numFmtId="165" fontId="30" fillId="24" borderId="12" xfId="47" applyNumberFormat="1" applyFont="1" applyFill="1" applyBorder="1" applyAlignment="1">
      <alignment horizontal="center" vertical="center" wrapText="1"/>
    </xf>
    <xf numFmtId="165" fontId="30" fillId="24" borderId="11" xfId="47" applyNumberFormat="1" applyFont="1" applyFill="1" applyBorder="1" applyAlignment="1">
      <alignment horizontal="center" vertical="center" wrapText="1"/>
    </xf>
    <xf numFmtId="165" fontId="30" fillId="25" borderId="20" xfId="47" applyNumberFormat="1" applyFont="1" applyFill="1" applyBorder="1" applyAlignment="1">
      <alignment vertical="center" wrapText="1"/>
    </xf>
    <xf numFmtId="165" fontId="30" fillId="24" borderId="22" xfId="47" applyNumberFormat="1" applyFont="1" applyFill="1" applyBorder="1" applyAlignment="1">
      <alignment horizontal="center" vertical="center" wrapText="1"/>
    </xf>
    <xf numFmtId="165" fontId="30" fillId="25" borderId="23" xfId="47" applyNumberFormat="1" applyFont="1" applyFill="1" applyBorder="1" applyAlignment="1">
      <alignment vertical="center" wrapText="1"/>
    </xf>
    <xf numFmtId="165" fontId="30" fillId="25" borderId="28" xfId="45" applyNumberFormat="1" applyFont="1" applyFill="1" applyBorder="1" applyAlignment="1">
      <alignment horizontal="center" wrapText="1"/>
    </xf>
    <xf numFmtId="0" fontId="24" fillId="0" borderId="37" xfId="42" applyFont="1" applyBorder="1" applyAlignment="1">
      <alignment horizontal="left"/>
    </xf>
    <xf numFmtId="0" fontId="30" fillId="0" borderId="34" xfId="0" applyFont="1" applyBorder="1" applyAlignment="1">
      <alignment horizontal="center"/>
    </xf>
    <xf numFmtId="165" fontId="30" fillId="24" borderId="35" xfId="47" applyNumberFormat="1" applyFont="1" applyFill="1" applyBorder="1" applyAlignment="1">
      <alignment horizontal="right"/>
    </xf>
    <xf numFmtId="0" fontId="30" fillId="25" borderId="17" xfId="42" applyFont="1" applyFill="1" applyBorder="1" applyAlignment="1">
      <alignment horizontal="center" vertical="center"/>
    </xf>
    <xf numFmtId="165" fontId="30" fillId="25" borderId="18" xfId="47" applyNumberFormat="1" applyFont="1" applyFill="1" applyBorder="1" applyAlignment="1">
      <alignment horizontal="center"/>
    </xf>
    <xf numFmtId="165" fontId="30" fillId="25" borderId="20" xfId="47" applyNumberFormat="1" applyFont="1" applyFill="1" applyBorder="1" applyAlignment="1">
      <alignment horizontal="center"/>
    </xf>
    <xf numFmtId="165" fontId="30" fillId="25" borderId="23" xfId="47" applyNumberFormat="1" applyFont="1" applyFill="1" applyBorder="1" applyAlignment="1">
      <alignment horizontal="center"/>
    </xf>
    <xf numFmtId="165" fontId="30" fillId="25" borderId="28" xfId="47" applyNumberFormat="1" applyFont="1" applyFill="1" applyBorder="1" applyAlignment="1">
      <alignment horizontal="center"/>
    </xf>
    <xf numFmtId="0" fontId="30" fillId="0" borderId="13" xfId="42" applyFont="1" applyBorder="1" applyAlignment="1">
      <alignment horizontal="center" wrapText="1"/>
    </xf>
    <xf numFmtId="0" fontId="30" fillId="25" borderId="14" xfId="42" applyFont="1" applyFill="1" applyBorder="1" applyAlignment="1">
      <alignment horizontal="center" wrapText="1"/>
    </xf>
    <xf numFmtId="165" fontId="30" fillId="0" borderId="15" xfId="47" applyNumberFormat="1" applyFont="1" applyBorder="1" applyAlignment="1">
      <alignment horizontal="center" wrapText="1"/>
    </xf>
    <xf numFmtId="165" fontId="30" fillId="25" borderId="15" xfId="47" applyNumberFormat="1" applyFont="1" applyFill="1" applyBorder="1" applyAlignment="1">
      <alignment horizontal="center" wrapText="1"/>
    </xf>
    <xf numFmtId="0" fontId="30" fillId="0" borderId="17" xfId="0" applyFont="1" applyBorder="1" applyAlignment="1">
      <alignment horizontal="center" wrapText="1"/>
    </xf>
    <xf numFmtId="0" fontId="30" fillId="0" borderId="11" xfId="0" applyFont="1" applyBorder="1" applyAlignment="1">
      <alignment horizontal="center" wrapText="1"/>
    </xf>
    <xf numFmtId="164" fontId="30" fillId="0" borderId="11" xfId="44" applyNumberFormat="1" applyFont="1" applyBorder="1" applyAlignment="1">
      <alignment horizontal="right" vertical="center" wrapText="1"/>
    </xf>
    <xf numFmtId="0" fontId="30" fillId="25" borderId="25" xfId="42" applyFont="1" applyFill="1" applyBorder="1" applyAlignment="1">
      <alignment wrapText="1"/>
    </xf>
    <xf numFmtId="0" fontId="30" fillId="0" borderId="25" xfId="42" applyFont="1" applyBorder="1" applyAlignment="1">
      <alignment horizontal="center" wrapText="1"/>
    </xf>
    <xf numFmtId="164" fontId="30" fillId="0" borderId="25" xfId="44" applyNumberFormat="1" applyFont="1" applyFill="1" applyBorder="1" applyAlignment="1">
      <alignment horizontal="right" vertical="center" wrapText="1"/>
    </xf>
    <xf numFmtId="0" fontId="30" fillId="25" borderId="59" xfId="42" applyFont="1" applyFill="1" applyBorder="1" applyAlignment="1">
      <alignment wrapText="1"/>
    </xf>
    <xf numFmtId="164" fontId="30" fillId="0" borderId="59" xfId="48" applyNumberFormat="1" applyFont="1" applyFill="1" applyBorder="1" applyAlignment="1">
      <alignment horizontal="right" vertical="center" wrapText="1"/>
    </xf>
    <xf numFmtId="0" fontId="30" fillId="0" borderId="54" xfId="0" applyFont="1" applyBorder="1"/>
    <xf numFmtId="0" fontId="30" fillId="0" borderId="55" xfId="0" applyFont="1" applyBorder="1"/>
    <xf numFmtId="0" fontId="30" fillId="0" borderId="56" xfId="0" applyFont="1" applyBorder="1"/>
    <xf numFmtId="165" fontId="30" fillId="25" borderId="35" xfId="47" applyNumberFormat="1" applyFont="1" applyFill="1" applyBorder="1" applyAlignment="1">
      <alignment horizontal="center" wrapText="1"/>
    </xf>
    <xf numFmtId="0" fontId="30" fillId="0" borderId="44" xfId="42" applyFont="1" applyBorder="1" applyAlignment="1">
      <alignment horizontal="left" vertical="top"/>
    </xf>
    <xf numFmtId="0" fontId="30" fillId="0" borderId="54" xfId="42" applyFont="1" applyBorder="1"/>
    <xf numFmtId="0" fontId="30" fillId="0" borderId="55" xfId="42" applyFont="1" applyBorder="1"/>
    <xf numFmtId="0" fontId="30" fillId="0" borderId="55" xfId="42" applyFont="1" applyBorder="1" applyAlignment="1">
      <alignment wrapText="1"/>
    </xf>
    <xf numFmtId="0" fontId="30" fillId="0" borderId="55" xfId="42" applyFont="1" applyBorder="1" applyAlignment="1">
      <alignment horizontal="right" vertical="center" wrapText="1"/>
    </xf>
    <xf numFmtId="0" fontId="30" fillId="0" borderId="55" xfId="42" applyFont="1" applyBorder="1" applyAlignment="1">
      <alignment horizontal="center" vertical="center" wrapText="1"/>
    </xf>
    <xf numFmtId="0" fontId="30" fillId="0" borderId="56" xfId="42" applyFont="1" applyBorder="1"/>
    <xf numFmtId="0" fontId="30" fillId="0" borderId="46" xfId="0" applyFont="1" applyBorder="1"/>
    <xf numFmtId="0" fontId="30" fillId="26" borderId="0" xfId="42" applyFont="1" applyFill="1" applyAlignment="1">
      <alignment horizontal="center" vertical="center" wrapText="1"/>
    </xf>
    <xf numFmtId="0" fontId="30" fillId="25" borderId="22" xfId="0" applyFont="1" applyFill="1" applyBorder="1" applyAlignment="1">
      <alignment horizontal="center" wrapText="1"/>
    </xf>
    <xf numFmtId="164" fontId="30" fillId="26" borderId="22" xfId="44" applyNumberFormat="1" applyFont="1" applyFill="1" applyBorder="1" applyAlignment="1">
      <alignment horizontal="center" vertical="center" wrapText="1"/>
    </xf>
    <xf numFmtId="0" fontId="30" fillId="0" borderId="22" xfId="42" applyFont="1" applyBorder="1" applyAlignment="1">
      <alignment horizontal="center" vertical="center"/>
    </xf>
    <xf numFmtId="0" fontId="30" fillId="0" borderId="23" xfId="0" applyFont="1" applyBorder="1" applyAlignment="1">
      <alignment horizontal="center" wrapText="1"/>
    </xf>
    <xf numFmtId="0" fontId="30" fillId="0" borderId="56" xfId="42" applyFont="1" applyBorder="1" applyAlignment="1">
      <alignment horizontal="center" vertical="center" wrapText="1"/>
    </xf>
    <xf numFmtId="0" fontId="36" fillId="0" borderId="0" xfId="42" applyFont="1" applyAlignment="1">
      <alignment vertical="top" wrapText="1"/>
    </xf>
    <xf numFmtId="0" fontId="36" fillId="0" borderId="44" xfId="42" applyFont="1" applyBorder="1" applyAlignment="1">
      <alignment horizontal="center"/>
    </xf>
    <xf numFmtId="0" fontId="36" fillId="0" borderId="0" xfId="42" applyFont="1" applyAlignment="1">
      <alignment horizontal="center"/>
    </xf>
    <xf numFmtId="0" fontId="36" fillId="0" borderId="43" xfId="42" applyFont="1" applyBorder="1" applyAlignment="1">
      <alignment horizontal="center"/>
    </xf>
    <xf numFmtId="0" fontId="36" fillId="0" borderId="45" xfId="42" applyFont="1" applyBorder="1" applyAlignment="1">
      <alignment horizontal="center"/>
    </xf>
    <xf numFmtId="0" fontId="36" fillId="0" borderId="10" xfId="42" applyFont="1" applyBorder="1" applyAlignment="1">
      <alignment horizontal="center"/>
    </xf>
    <xf numFmtId="0" fontId="24" fillId="26" borderId="45" xfId="0" applyFont="1" applyFill="1" applyBorder="1"/>
    <xf numFmtId="0" fontId="24" fillId="26" borderId="10" xfId="0" applyFont="1" applyFill="1" applyBorder="1"/>
    <xf numFmtId="0" fontId="36" fillId="0" borderId="46" xfId="42" applyFont="1" applyBorder="1" applyAlignment="1">
      <alignment horizontal="center"/>
    </xf>
    <xf numFmtId="0" fontId="30" fillId="0" borderId="58" xfId="42" applyFont="1" applyBorder="1" applyAlignment="1">
      <alignment horizontal="center" vertical="center" wrapText="1"/>
    </xf>
    <xf numFmtId="0" fontId="30" fillId="0" borderId="57" xfId="42" applyFont="1" applyBorder="1" applyAlignment="1">
      <alignment horizontal="center" vertical="center"/>
    </xf>
    <xf numFmtId="0" fontId="30" fillId="0" borderId="59" xfId="42" applyFont="1" applyBorder="1" applyAlignment="1">
      <alignment horizontal="center" wrapText="1"/>
    </xf>
    <xf numFmtId="0" fontId="21" fillId="26" borderId="17" xfId="42" applyFont="1" applyFill="1" applyBorder="1" applyAlignment="1">
      <alignment horizontal="center" vertical="center" wrapText="1"/>
    </xf>
    <xf numFmtId="0" fontId="37" fillId="25" borderId="11" xfId="0" applyFont="1" applyFill="1" applyBorder="1"/>
    <xf numFmtId="0" fontId="30" fillId="25" borderId="0" xfId="42" applyFont="1" applyFill="1"/>
    <xf numFmtId="165" fontId="26" fillId="25" borderId="33" xfId="47" applyNumberFormat="1" applyFont="1" applyFill="1" applyBorder="1" applyAlignment="1">
      <alignment horizontal="center"/>
    </xf>
    <xf numFmtId="165" fontId="30" fillId="25" borderId="33" xfId="47" applyNumberFormat="1" applyFont="1" applyFill="1" applyBorder="1" applyAlignment="1">
      <alignment horizontal="center"/>
    </xf>
    <xf numFmtId="9" fontId="30" fillId="0" borderId="0" xfId="48" applyFont="1" applyFill="1" applyAlignment="1">
      <alignment vertical="center" wrapText="1"/>
    </xf>
    <xf numFmtId="0" fontId="38" fillId="0" borderId="45" xfId="0" applyFont="1" applyBorder="1" applyAlignment="1">
      <alignment horizontal="left"/>
    </xf>
    <xf numFmtId="0" fontId="38" fillId="0" borderId="10" xfId="0" applyFont="1" applyBorder="1" applyAlignment="1">
      <alignment horizontal="center"/>
    </xf>
    <xf numFmtId="0" fontId="38" fillId="0" borderId="46" xfId="0" applyFont="1" applyBorder="1"/>
    <xf numFmtId="0" fontId="30" fillId="0" borderId="44" xfId="42" applyFont="1" applyBorder="1" applyAlignment="1">
      <alignment horizontal="left" vertical="top" wrapText="1"/>
    </xf>
    <xf numFmtId="0" fontId="30" fillId="0" borderId="0" xfId="42" applyFont="1" applyAlignment="1">
      <alignment horizontal="left" vertical="top" wrapText="1"/>
    </xf>
    <xf numFmtId="0" fontId="30" fillId="0" borderId="43" xfId="42" applyFont="1" applyBorder="1" applyAlignment="1">
      <alignment horizontal="left" vertical="top" wrapText="1"/>
    </xf>
    <xf numFmtId="0" fontId="30" fillId="0" borderId="44" xfId="0" applyFont="1" applyBorder="1" applyAlignment="1">
      <alignment horizontal="left" vertical="top" wrapText="1"/>
    </xf>
    <xf numFmtId="0" fontId="30" fillId="0" borderId="0" xfId="0" applyFont="1" applyAlignment="1">
      <alignment horizontal="left" vertical="top" wrapText="1"/>
    </xf>
    <xf numFmtId="0" fontId="30" fillId="0" borderId="43" xfId="0" applyFont="1" applyBorder="1" applyAlignment="1">
      <alignment horizontal="left" vertical="top" wrapText="1"/>
    </xf>
    <xf numFmtId="0" fontId="30" fillId="0" borderId="0" xfId="42" applyFont="1" applyAlignment="1">
      <alignment horizontal="left"/>
    </xf>
    <xf numFmtId="0" fontId="30" fillId="0" borderId="0" xfId="0" applyFont="1" applyAlignment="1">
      <alignment horizontal="left" vertical="top"/>
    </xf>
    <xf numFmtId="0" fontId="24" fillId="0" borderId="0" xfId="0" applyFont="1" applyAlignment="1">
      <alignment horizontal="left" vertical="center" wrapText="1"/>
    </xf>
    <xf numFmtId="0" fontId="38" fillId="0" borderId="0" xfId="0" applyFont="1" applyAlignment="1">
      <alignment horizontal="left" vertical="top"/>
    </xf>
    <xf numFmtId="0" fontId="30" fillId="0" borderId="55" xfId="0" applyFont="1" applyBorder="1" applyAlignment="1">
      <alignment horizontal="center"/>
    </xf>
    <xf numFmtId="0" fontId="21" fillId="0" borderId="0" xfId="0" applyFont="1" applyAlignment="1">
      <alignment horizontal="left" vertical="top" wrapText="1"/>
    </xf>
    <xf numFmtId="0" fontId="27" fillId="0" borderId="44" xfId="0" applyFont="1" applyBorder="1" applyAlignment="1">
      <alignment horizontal="left" vertical="center" wrapText="1"/>
    </xf>
    <xf numFmtId="0" fontId="27" fillId="0" borderId="0" xfId="0" applyFont="1" applyAlignment="1">
      <alignment horizontal="left" vertical="center" wrapText="1"/>
    </xf>
    <xf numFmtId="0" fontId="27" fillId="0" borderId="43" xfId="0" applyFont="1" applyBorder="1" applyAlignment="1">
      <alignment horizontal="left" vertical="center" wrapText="1"/>
    </xf>
    <xf numFmtId="0" fontId="39" fillId="0" borderId="0" xfId="0" applyFont="1" applyAlignment="1">
      <alignment horizontal="left" vertical="top"/>
    </xf>
    <xf numFmtId="0" fontId="39" fillId="0" borderId="43" xfId="0" applyFont="1" applyBorder="1" applyAlignment="1">
      <alignment horizontal="left" vertical="top"/>
    </xf>
    <xf numFmtId="0" fontId="21" fillId="0" borderId="54" xfId="0" applyFont="1" applyBorder="1" applyAlignment="1">
      <alignment horizontal="center"/>
    </xf>
    <xf numFmtId="0" fontId="21" fillId="0" borderId="55" xfId="0" applyFont="1" applyBorder="1" applyAlignment="1">
      <alignment horizontal="center"/>
    </xf>
    <xf numFmtId="0" fontId="24" fillId="0" borderId="44" xfId="0" applyFont="1" applyBorder="1" applyAlignment="1">
      <alignment horizontal="left" vertical="center" wrapText="1"/>
    </xf>
    <xf numFmtId="0" fontId="24" fillId="0" borderId="43" xfId="0" applyFont="1" applyBorder="1" applyAlignment="1">
      <alignment horizontal="left" vertical="center" wrapText="1"/>
    </xf>
    <xf numFmtId="0" fontId="30" fillId="0" borderId="55" xfId="42" applyFont="1" applyBorder="1" applyAlignment="1">
      <alignment horizontal="center"/>
    </xf>
    <xf numFmtId="0" fontId="30" fillId="0" borderId="54" xfId="42" applyFont="1" applyBorder="1" applyAlignment="1">
      <alignment horizontal="center"/>
    </xf>
    <xf numFmtId="0" fontId="30" fillId="0" borderId="43" xfId="0" applyFont="1" applyBorder="1" applyAlignment="1">
      <alignment horizontal="left" vertical="top"/>
    </xf>
    <xf numFmtId="0" fontId="30" fillId="0" borderId="54" xfId="0" applyFont="1" applyBorder="1" applyAlignment="1">
      <alignment horizontal="center"/>
    </xf>
    <xf numFmtId="0" fontId="38" fillId="0" borderId="43" xfId="0" applyFont="1" applyBorder="1" applyAlignment="1">
      <alignment horizontal="left" vertical="top"/>
    </xf>
    <xf numFmtId="0" fontId="30" fillId="0" borderId="43" xfId="42" applyFont="1" applyBorder="1" applyAlignment="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00000000-0005-0000-0000-00001B000000}"/>
    <cellStyle name="Comma 3" xfId="51" xr:uid="{7C5BA6D5-7EAC-4631-8BAB-5614FD75354C}"/>
    <cellStyle name="Currency" xfId="45" builtinId="4"/>
    <cellStyle name="Currency 2" xfId="47" xr:uid="{00000000-0005-0000-0000-00001D000000}"/>
    <cellStyle name="Currency 3" xfId="46" xr:uid="{00000000-0005-0000-0000-00001E000000}"/>
    <cellStyle name="Currency 4" xfId="50" xr:uid="{FF590E9D-9FCB-4BE1-8ECC-B3A211236F4A}"/>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rmal 3" xfId="49" xr:uid="{AD6CF150-4980-4B5B-8624-19B5891A2348}"/>
    <cellStyle name="Note" xfId="37" builtinId="10" customBuiltin="1"/>
    <cellStyle name="Output" xfId="38" builtinId="21" customBuiltin="1"/>
    <cellStyle name="Percent" xfId="48" builtinId="5"/>
    <cellStyle name="Percent 2" xfId="44" xr:uid="{00000000-0005-0000-0000-00002D000000}"/>
    <cellStyle name="Title" xfId="39" builtinId="15" customBuiltin="1"/>
    <cellStyle name="Total" xfId="40" builtinId="25" customBuiltin="1"/>
    <cellStyle name="Warning Text" xfId="41" builtinId="11" customBuiltin="1"/>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2"/>
  <sheetViews>
    <sheetView showGridLines="0" view="pageLayout" zoomScale="70" zoomScaleNormal="100" zoomScalePageLayoutView="70" workbookViewId="0">
      <selection activeCell="V37" sqref="V37"/>
    </sheetView>
  </sheetViews>
  <sheetFormatPr defaultColWidth="8.7109375" defaultRowHeight="15.75" x14ac:dyDescent="0.25"/>
  <cols>
    <col min="1" max="1" width="1.85546875" style="81" customWidth="1"/>
    <col min="2" max="2" width="23.42578125" style="80" customWidth="1"/>
    <col min="3" max="3" width="17.85546875" style="80" customWidth="1"/>
    <col min="4" max="4" width="19.5703125" style="80" customWidth="1"/>
    <col min="5" max="5" width="21.42578125" style="80" customWidth="1"/>
    <col min="6" max="6" width="31.28515625" style="80" customWidth="1"/>
    <col min="7" max="7" width="19.5703125" style="80" customWidth="1"/>
    <col min="8" max="8" width="23.140625" style="80" customWidth="1"/>
    <col min="9" max="9" width="19.28515625" style="80" customWidth="1"/>
    <col min="10" max="10" width="22.28515625" style="81" customWidth="1"/>
    <col min="11" max="11" width="15.85546875" style="81" customWidth="1"/>
    <col min="12" max="12" width="9.5703125" style="81" bestFit="1" customWidth="1"/>
    <col min="13" max="16384" width="8.7109375" style="81"/>
  </cols>
  <sheetData>
    <row r="1" spans="1:10" x14ac:dyDescent="0.25">
      <c r="A1" s="2"/>
    </row>
    <row r="2" spans="1:10" ht="26.1" customHeight="1" x14ac:dyDescent="0.25">
      <c r="A2" s="2"/>
      <c r="B2" s="2" t="s">
        <v>5</v>
      </c>
      <c r="C2" s="81"/>
      <c r="D2" s="3"/>
      <c r="E2" s="3"/>
      <c r="F2" s="3"/>
      <c r="G2" s="3"/>
      <c r="H2" s="187"/>
      <c r="I2" s="81"/>
    </row>
    <row r="3" spans="1:10" x14ac:dyDescent="0.25">
      <c r="B3" s="2"/>
      <c r="C3" s="81"/>
      <c r="D3" s="2"/>
      <c r="E3" s="2"/>
      <c r="F3" s="2"/>
      <c r="G3" s="2"/>
      <c r="H3" s="81"/>
      <c r="I3" s="81"/>
    </row>
    <row r="4" spans="1:10" x14ac:dyDescent="0.25">
      <c r="B4" s="2" t="s">
        <v>6</v>
      </c>
      <c r="C4" s="81"/>
      <c r="D4" s="48" t="s">
        <v>94</v>
      </c>
      <c r="E4" s="48"/>
      <c r="F4" s="3"/>
      <c r="G4" s="3"/>
      <c r="H4" s="187"/>
      <c r="I4" s="81"/>
    </row>
    <row r="5" spans="1:10" x14ac:dyDescent="0.25">
      <c r="B5" s="2"/>
      <c r="C5" s="81"/>
      <c r="D5" s="2"/>
      <c r="E5" s="2"/>
      <c r="F5" s="2"/>
      <c r="G5" s="2"/>
      <c r="H5" s="81"/>
      <c r="I5" s="81"/>
    </row>
    <row r="6" spans="1:10" ht="16.5" thickBot="1" x14ac:dyDescent="0.3">
      <c r="B6" s="188"/>
      <c r="C6" s="189" t="s">
        <v>8</v>
      </c>
    </row>
    <row r="7" spans="1:10" s="82" customFormat="1" ht="86.25" customHeight="1" x14ac:dyDescent="0.25">
      <c r="B7" s="190" t="s">
        <v>68</v>
      </c>
      <c r="C7" s="191" t="s">
        <v>69</v>
      </c>
      <c r="D7" s="191" t="s">
        <v>70</v>
      </c>
      <c r="E7" s="191" t="s">
        <v>50</v>
      </c>
      <c r="F7" s="191" t="s">
        <v>82</v>
      </c>
      <c r="G7" s="191" t="s">
        <v>83</v>
      </c>
      <c r="H7" s="191" t="s">
        <v>81</v>
      </c>
      <c r="I7" s="191" t="s">
        <v>84</v>
      </c>
      <c r="J7" s="192" t="s">
        <v>80</v>
      </c>
    </row>
    <row r="8" spans="1:10" s="83" customFormat="1" x14ac:dyDescent="0.2">
      <c r="B8" s="84"/>
      <c r="C8" s="85"/>
      <c r="D8" s="85"/>
      <c r="E8" s="85"/>
      <c r="F8" s="85"/>
      <c r="G8" s="85"/>
      <c r="H8" s="85"/>
      <c r="I8" s="86"/>
      <c r="J8" s="87"/>
    </row>
    <row r="9" spans="1:10" s="83" customFormat="1" x14ac:dyDescent="0.2">
      <c r="B9" s="84"/>
      <c r="C9" s="85"/>
      <c r="D9" s="85"/>
      <c r="E9" s="85"/>
      <c r="F9" s="85"/>
      <c r="G9" s="85"/>
      <c r="H9" s="85"/>
      <c r="I9" s="86"/>
      <c r="J9" s="87"/>
    </row>
    <row r="10" spans="1:10" s="83" customFormat="1" x14ac:dyDescent="0.2">
      <c r="B10" s="84"/>
      <c r="C10" s="85"/>
      <c r="D10" s="85"/>
      <c r="E10" s="85"/>
      <c r="F10" s="85"/>
      <c r="G10" s="85"/>
      <c r="H10" s="85"/>
      <c r="I10" s="86"/>
      <c r="J10" s="87"/>
    </row>
    <row r="11" spans="1:10" s="83" customFormat="1" x14ac:dyDescent="0.2">
      <c r="B11" s="84"/>
      <c r="C11" s="85"/>
      <c r="D11" s="85"/>
      <c r="E11" s="85"/>
      <c r="F11" s="85"/>
      <c r="G11" s="85"/>
      <c r="H11" s="85"/>
      <c r="I11" s="86"/>
      <c r="J11" s="87"/>
    </row>
    <row r="12" spans="1:10" s="83" customFormat="1" x14ac:dyDescent="0.2">
      <c r="B12" s="84"/>
      <c r="C12" s="85"/>
      <c r="D12" s="85"/>
      <c r="E12" s="85"/>
      <c r="F12" s="85"/>
      <c r="G12" s="85"/>
      <c r="H12" s="85"/>
      <c r="I12" s="86"/>
      <c r="J12" s="87"/>
    </row>
    <row r="13" spans="1:10" s="83" customFormat="1" x14ac:dyDescent="0.2">
      <c r="B13" s="84"/>
      <c r="C13" s="85"/>
      <c r="D13" s="85"/>
      <c r="E13" s="85"/>
      <c r="F13" s="85"/>
      <c r="G13" s="85"/>
      <c r="H13" s="85"/>
      <c r="I13" s="86"/>
      <c r="J13" s="87"/>
    </row>
    <row r="14" spans="1:10" s="83" customFormat="1" x14ac:dyDescent="0.2">
      <c r="B14" s="84"/>
      <c r="C14" s="85"/>
      <c r="D14" s="85"/>
      <c r="E14" s="85"/>
      <c r="F14" s="85"/>
      <c r="G14" s="85"/>
      <c r="H14" s="85"/>
      <c r="I14" s="86"/>
      <c r="J14" s="87"/>
    </row>
    <row r="15" spans="1:10" s="83" customFormat="1" x14ac:dyDescent="0.2">
      <c r="B15" s="88"/>
      <c r="C15" s="89"/>
      <c r="D15" s="89"/>
      <c r="E15" s="89"/>
      <c r="F15" s="89"/>
      <c r="G15" s="89"/>
      <c r="H15" s="89"/>
      <c r="I15" s="90"/>
      <c r="J15" s="91"/>
    </row>
    <row r="16" spans="1:10" s="83" customFormat="1" hidden="1" x14ac:dyDescent="0.2">
      <c r="B16" s="88"/>
      <c r="C16" s="89"/>
      <c r="D16" s="89"/>
      <c r="E16" s="89"/>
      <c r="F16" s="89"/>
      <c r="G16" s="89"/>
      <c r="H16" s="138"/>
      <c r="I16" s="90"/>
      <c r="J16" s="91"/>
    </row>
    <row r="17" spans="2:10" s="83" customFormat="1" hidden="1" x14ac:dyDescent="0.2">
      <c r="B17" s="88"/>
      <c r="C17" s="89"/>
      <c r="D17" s="89"/>
      <c r="E17" s="89"/>
      <c r="F17" s="89"/>
      <c r="G17" s="89"/>
      <c r="H17" s="138"/>
      <c r="I17" s="90"/>
      <c r="J17" s="91"/>
    </row>
    <row r="18" spans="2:10" s="83" customFormat="1" hidden="1" x14ac:dyDescent="0.2">
      <c r="B18" s="88"/>
      <c r="C18" s="89"/>
      <c r="D18" s="89"/>
      <c r="E18" s="89"/>
      <c r="F18" s="89"/>
      <c r="G18" s="89"/>
      <c r="H18" s="138"/>
      <c r="I18" s="90"/>
      <c r="J18" s="91"/>
    </row>
    <row r="19" spans="2:10" s="83" customFormat="1" hidden="1" x14ac:dyDescent="0.2">
      <c r="B19" s="88"/>
      <c r="C19" s="89"/>
      <c r="D19" s="89"/>
      <c r="E19" s="89"/>
      <c r="F19" s="89"/>
      <c r="G19" s="89"/>
      <c r="H19" s="138"/>
      <c r="I19" s="90"/>
      <c r="J19" s="91"/>
    </row>
    <row r="20" spans="2:10" s="83" customFormat="1" hidden="1" x14ac:dyDescent="0.2">
      <c r="B20" s="88"/>
      <c r="C20" s="89"/>
      <c r="D20" s="89"/>
      <c r="E20" s="89"/>
      <c r="F20" s="89"/>
      <c r="G20" s="89"/>
      <c r="H20" s="138"/>
      <c r="I20" s="90"/>
      <c r="J20" s="91"/>
    </row>
    <row r="21" spans="2:10" s="83" customFormat="1" hidden="1" x14ac:dyDescent="0.2">
      <c r="B21" s="88"/>
      <c r="C21" s="89"/>
      <c r="D21" s="89"/>
      <c r="E21" s="89"/>
      <c r="F21" s="89"/>
      <c r="G21" s="89"/>
      <c r="H21" s="138"/>
      <c r="I21" s="90"/>
      <c r="J21" s="91"/>
    </row>
    <row r="22" spans="2:10" s="83" customFormat="1" hidden="1" x14ac:dyDescent="0.2">
      <c r="B22" s="88"/>
      <c r="C22" s="89"/>
      <c r="D22" s="89"/>
      <c r="E22" s="89"/>
      <c r="F22" s="89"/>
      <c r="G22" s="89"/>
      <c r="H22" s="138"/>
      <c r="I22" s="90"/>
      <c r="J22" s="91"/>
    </row>
    <row r="23" spans="2:10" s="83" customFormat="1" x14ac:dyDescent="0.2">
      <c r="B23" s="88"/>
      <c r="C23" s="89"/>
      <c r="D23" s="89"/>
      <c r="E23" s="89"/>
      <c r="F23" s="89"/>
      <c r="G23" s="89"/>
      <c r="H23" s="138"/>
      <c r="I23" s="90"/>
      <c r="J23" s="91"/>
    </row>
    <row r="24" spans="2:10" s="83" customFormat="1" x14ac:dyDescent="0.2">
      <c r="B24" s="88"/>
      <c r="C24" s="89"/>
      <c r="D24" s="89"/>
      <c r="E24" s="89"/>
      <c r="F24" s="89"/>
      <c r="G24" s="89"/>
      <c r="H24" s="138"/>
      <c r="I24" s="90"/>
      <c r="J24" s="91"/>
    </row>
    <row r="25" spans="2:10" s="83" customFormat="1" x14ac:dyDescent="0.2">
      <c r="B25" s="88"/>
      <c r="C25" s="89"/>
      <c r="D25" s="89"/>
      <c r="E25" s="89"/>
      <c r="F25" s="89"/>
      <c r="G25" s="89"/>
      <c r="H25" s="138"/>
      <c r="I25" s="90"/>
      <c r="J25" s="91"/>
    </row>
    <row r="26" spans="2:10" s="83" customFormat="1" x14ac:dyDescent="0.2">
      <c r="B26" s="88"/>
      <c r="C26" s="89"/>
      <c r="D26" s="89"/>
      <c r="E26" s="89"/>
      <c r="F26" s="89"/>
      <c r="G26" s="89"/>
      <c r="H26" s="139"/>
      <c r="I26" s="141"/>
      <c r="J26" s="146"/>
    </row>
    <row r="27" spans="2:10" s="83" customFormat="1" x14ac:dyDescent="0.2">
      <c r="B27" s="88"/>
      <c r="C27" s="89"/>
      <c r="D27" s="89"/>
      <c r="E27" s="89"/>
      <c r="F27" s="89"/>
      <c r="G27" s="89"/>
      <c r="H27" s="139"/>
      <c r="I27" s="136"/>
      <c r="J27" s="146"/>
    </row>
    <row r="28" spans="2:10" s="83" customFormat="1" x14ac:dyDescent="0.2">
      <c r="B28" s="88"/>
      <c r="C28" s="89"/>
      <c r="D28" s="89"/>
      <c r="E28" s="89"/>
      <c r="F28" s="89"/>
      <c r="G28" s="89"/>
      <c r="H28" s="139"/>
      <c r="I28" s="136"/>
      <c r="J28" s="146"/>
    </row>
    <row r="29" spans="2:10" s="83" customFormat="1" x14ac:dyDescent="0.2">
      <c r="B29" s="88"/>
      <c r="C29" s="89"/>
      <c r="D29" s="89"/>
      <c r="E29" s="89"/>
      <c r="F29" s="89"/>
      <c r="G29" s="89"/>
      <c r="H29" s="139"/>
      <c r="I29" s="136"/>
      <c r="J29" s="146"/>
    </row>
    <row r="30" spans="2:10" s="83" customFormat="1" ht="16.5" thickBot="1" x14ac:dyDescent="0.25">
      <c r="B30" s="92"/>
      <c r="C30" s="93"/>
      <c r="D30" s="93"/>
      <c r="E30" s="93"/>
      <c r="F30" s="93"/>
      <c r="G30" s="93"/>
      <c r="H30" s="140"/>
      <c r="I30" s="94"/>
      <c r="J30" s="95"/>
    </row>
    <row r="31" spans="2:10" s="83" customFormat="1" ht="16.5" thickBot="1" x14ac:dyDescent="0.25">
      <c r="B31" s="142"/>
      <c r="C31" s="143"/>
      <c r="D31" s="143"/>
      <c r="E31" s="143"/>
      <c r="F31" s="143"/>
      <c r="G31" s="143"/>
      <c r="H31" s="144"/>
      <c r="I31" s="86"/>
      <c r="J31" s="145"/>
    </row>
    <row r="32" spans="2:10" s="104" customFormat="1" ht="16.5" thickBot="1" x14ac:dyDescent="0.3">
      <c r="B32" s="193" t="s">
        <v>0</v>
      </c>
      <c r="C32" s="195">
        <f>SUMIF(C$8:C$31,"PCP",I$8:I$31)+SUMIF(C$8:C$31,"PCP-TI",I$8:I$31)+SUMIF(C$8:C$31,"Medicaid ACO",I$8:I$31)</f>
        <v>0</v>
      </c>
      <c r="D32" s="194"/>
      <c r="E32" s="194"/>
      <c r="F32" s="194"/>
      <c r="G32" s="194"/>
      <c r="H32" s="194"/>
      <c r="I32" s="195">
        <f>+SUM(I8:I31)</f>
        <v>0</v>
      </c>
      <c r="J32" s="196">
        <f>+SUM(J8:J31)</f>
        <v>0</v>
      </c>
    </row>
    <row r="33" spans="2:11" s="105" customFormat="1" ht="16.5" thickBot="1" x14ac:dyDescent="0.3">
      <c r="B33" s="197" t="s">
        <v>14</v>
      </c>
      <c r="C33" s="198"/>
      <c r="D33" s="198"/>
      <c r="E33" s="198"/>
      <c r="F33" s="198"/>
      <c r="G33" s="198"/>
      <c r="H33" s="198"/>
      <c r="I33" s="199"/>
      <c r="J33" s="200"/>
    </row>
    <row r="34" spans="2:11" s="96" customFormat="1" ht="30.95" customHeight="1" x14ac:dyDescent="0.25">
      <c r="B34" s="201" t="s">
        <v>0</v>
      </c>
      <c r="C34" s="202"/>
      <c r="D34" s="202"/>
      <c r="E34" s="202"/>
      <c r="F34" s="202"/>
      <c r="G34" s="203" t="s">
        <v>17</v>
      </c>
      <c r="H34" s="202"/>
      <c r="I34" s="204">
        <f>+SUMIFS(I$8:I$31,$G$8:$G$31,"2B")</f>
        <v>0</v>
      </c>
      <c r="J34" s="205">
        <f>+SUMIFS(J$8:J$31,$G$8:$G$31,"2B")</f>
        <v>0</v>
      </c>
    </row>
    <row r="35" spans="2:11" s="96" customFormat="1" ht="31.5" x14ac:dyDescent="0.25">
      <c r="B35" s="206" t="s">
        <v>0</v>
      </c>
      <c r="C35" s="207"/>
      <c r="D35" s="207"/>
      <c r="E35" s="207"/>
      <c r="F35" s="207"/>
      <c r="G35" s="208" t="s">
        <v>18</v>
      </c>
      <c r="H35" s="207"/>
      <c r="I35" s="209">
        <f>+SUMIFS(I$8:I$31,$G$8:$G$31,"2C")</f>
        <v>0</v>
      </c>
      <c r="J35" s="210">
        <f>+SUMIFS(J$8:J$31,$G$8:$G$31,"2C")</f>
        <v>0</v>
      </c>
    </row>
    <row r="36" spans="2:11" s="96" customFormat="1" ht="31.5" x14ac:dyDescent="0.25">
      <c r="B36" s="206" t="s">
        <v>0</v>
      </c>
      <c r="C36" s="207"/>
      <c r="D36" s="207"/>
      <c r="E36" s="207"/>
      <c r="F36" s="207"/>
      <c r="G36" s="208" t="s">
        <v>19</v>
      </c>
      <c r="H36" s="207"/>
      <c r="I36" s="209">
        <f>+SUMIFS(I$8:I$31,$G$8:$G$31,"3A")</f>
        <v>0</v>
      </c>
      <c r="J36" s="210">
        <f>+SUMIFS(J$8:J$31,$G$8:$G$31,"3A")</f>
        <v>0</v>
      </c>
    </row>
    <row r="37" spans="2:11" s="96" customFormat="1" ht="63" x14ac:dyDescent="0.25">
      <c r="B37" s="206" t="s">
        <v>0</v>
      </c>
      <c r="C37" s="207"/>
      <c r="D37" s="207"/>
      <c r="E37" s="207"/>
      <c r="F37" s="207"/>
      <c r="G37" s="208" t="s">
        <v>20</v>
      </c>
      <c r="H37" s="207"/>
      <c r="I37" s="209">
        <f>+SUMIFS(I$8:I$31,$G$8:$G$31,"3B")</f>
        <v>0</v>
      </c>
      <c r="J37" s="210">
        <f>+SUMIFS(J$8:J$31,$G$8:$G$31,"3B")</f>
        <v>0</v>
      </c>
    </row>
    <row r="38" spans="2:11" s="96" customFormat="1" ht="47.25" x14ac:dyDescent="0.25">
      <c r="B38" s="206" t="s">
        <v>0</v>
      </c>
      <c r="C38" s="207"/>
      <c r="D38" s="207"/>
      <c r="E38" s="207"/>
      <c r="F38" s="207"/>
      <c r="G38" s="208" t="s">
        <v>21</v>
      </c>
      <c r="H38" s="207"/>
      <c r="I38" s="209">
        <f>+SUMIFS(I$8:I$31,$G$8:$G$31,"4A")</f>
        <v>0</v>
      </c>
      <c r="J38" s="210">
        <f>+SUMIFS(J$8:J$31,$G$8:$G$31,"4A")</f>
        <v>0</v>
      </c>
    </row>
    <row r="39" spans="2:11" s="96" customFormat="1" ht="48" thickBot="1" x14ac:dyDescent="0.3">
      <c r="B39" s="211" t="s">
        <v>0</v>
      </c>
      <c r="C39" s="207"/>
      <c r="D39" s="207"/>
      <c r="E39" s="207"/>
      <c r="F39" s="207"/>
      <c r="G39" s="208" t="s">
        <v>22</v>
      </c>
      <c r="H39" s="207"/>
      <c r="I39" s="212">
        <f>+SUMIFS(I$8:I$31,$G$8:$G$31,"4B")</f>
        <v>0</v>
      </c>
      <c r="J39" s="213">
        <f>+SUMIFS(J$8:J$31,$G$8:$G$31,"4B")</f>
        <v>0</v>
      </c>
    </row>
    <row r="40" spans="2:11" s="96" customFormat="1" ht="32.25" thickBot="1" x14ac:dyDescent="0.3">
      <c r="B40" s="211" t="s">
        <v>0</v>
      </c>
      <c r="C40" s="214"/>
      <c r="D40" s="214"/>
      <c r="E40" s="214"/>
      <c r="F40" s="214"/>
      <c r="G40" s="215" t="s">
        <v>23</v>
      </c>
      <c r="H40" s="214"/>
      <c r="I40" s="216">
        <f>+SUMIFS(I$8:I$31,$G$8:$G$31,"4C")</f>
        <v>0</v>
      </c>
      <c r="J40" s="217">
        <f>+SUMIFS(J$8:J$31,$G$8:$G$31,"4C")</f>
        <v>0</v>
      </c>
    </row>
    <row r="41" spans="2:11" s="83" customFormat="1" ht="16.5" thickBot="1" x14ac:dyDescent="0.3">
      <c r="B41" s="218" t="s">
        <v>1</v>
      </c>
      <c r="C41" s="368"/>
      <c r="D41" s="219"/>
      <c r="E41" s="219"/>
      <c r="F41" s="219"/>
      <c r="G41" s="219"/>
      <c r="H41" s="219"/>
      <c r="I41" s="220">
        <f>SUM(I34:I40)</f>
        <v>0</v>
      </c>
      <c r="J41" s="221">
        <f>SUM(J34:J40)</f>
        <v>0</v>
      </c>
    </row>
    <row r="42" spans="2:11" s="96" customFormat="1" ht="33" customHeight="1" x14ac:dyDescent="0.25">
      <c r="B42" s="222" t="s">
        <v>10</v>
      </c>
      <c r="C42" s="223"/>
      <c r="D42" s="223"/>
      <c r="E42" s="223"/>
      <c r="F42" s="223"/>
      <c r="G42" s="223"/>
      <c r="H42" s="224" t="s">
        <v>103</v>
      </c>
      <c r="I42" s="225" t="str">
        <f>IFERROR(I32/$I$33,"")</f>
        <v/>
      </c>
      <c r="J42" s="226" t="str">
        <f>IF(I42="","No Data",IF(I42&gt;=0.65,"Meets Requirement",IF(I42&lt;0.65,"Does Not Meet Requirement")))</f>
        <v>No Data</v>
      </c>
      <c r="K42" s="83"/>
    </row>
    <row r="43" spans="2:11" s="97" customFormat="1" ht="38.1" customHeight="1" x14ac:dyDescent="0.25">
      <c r="B43" s="227" t="s">
        <v>25</v>
      </c>
      <c r="C43" s="396"/>
      <c r="D43" s="228"/>
      <c r="E43" s="228"/>
      <c r="F43" s="228"/>
      <c r="G43" s="228"/>
      <c r="H43" s="229" t="s">
        <v>46</v>
      </c>
      <c r="I43" s="248" t="str">
        <f>IFERROR(C32/(0.65*I33),"")</f>
        <v/>
      </c>
      <c r="J43" s="231" t="str">
        <f>IF(I43="","No Data",IF(I43&gt;=0.25,"Meets Requirement",IF(I43&lt;0.25,"Does Not Meet Requirement")))</f>
        <v>No Data</v>
      </c>
      <c r="K43" s="83"/>
    </row>
    <row r="44" spans="2:11" s="109" customFormat="1" ht="47.25" x14ac:dyDescent="0.25">
      <c r="B44" s="227" t="s">
        <v>24</v>
      </c>
      <c r="C44" s="232"/>
      <c r="D44" s="232"/>
      <c r="E44" s="232"/>
      <c r="F44" s="232"/>
      <c r="G44" s="232"/>
      <c r="H44" s="229" t="s">
        <v>95</v>
      </c>
      <c r="I44" s="234" t="str">
        <f>IFERROR(SUM(I36:I40)/I41,"")</f>
        <v/>
      </c>
      <c r="J44" s="231" t="str">
        <f>IF(I44="","No Data",IF(I44&gt;=0.55,"Meets Requirement",IF(I44&lt;0.55,"Does Not Meet Requirement")))</f>
        <v>No Data</v>
      </c>
      <c r="K44" s="83"/>
    </row>
    <row r="45" spans="2:11" s="109" customFormat="1" ht="94.5" x14ac:dyDescent="0.25">
      <c r="B45" s="227" t="s">
        <v>43</v>
      </c>
      <c r="C45" s="232"/>
      <c r="D45" s="232"/>
      <c r="E45" s="232"/>
      <c r="F45" s="232"/>
      <c r="G45" s="232"/>
      <c r="H45" s="233" t="s">
        <v>34</v>
      </c>
      <c r="I45" s="230" t="str">
        <f>IFERROR(J32/$I$33,"")</f>
        <v/>
      </c>
      <c r="J45" s="231" t="str">
        <f>IF(I45="", "No Data",IF(I45&lt;=0.0075,"Meets Requirement",IF(I45&gt;0.0075,"Does Not Meet Requirement")))</f>
        <v>No Data</v>
      </c>
    </row>
    <row r="46" spans="2:11" s="109" customFormat="1" ht="32.25" thickBot="1" x14ac:dyDescent="0.3">
      <c r="B46" s="235" t="s">
        <v>40</v>
      </c>
      <c r="C46" s="236"/>
      <c r="D46" s="236"/>
      <c r="E46" s="236"/>
      <c r="F46" s="236"/>
      <c r="G46" s="236"/>
      <c r="H46" s="237" t="s">
        <v>41</v>
      </c>
      <c r="I46" s="238" t="str">
        <f>IFERROR(SUMIFS(J$8:J$31,C$8:C$31,"PCP-TI")/J32,"")</f>
        <v/>
      </c>
      <c r="J46" s="249" t="s">
        <v>58</v>
      </c>
    </row>
    <row r="47" spans="2:11" x14ac:dyDescent="0.25">
      <c r="B47" s="81"/>
      <c r="C47" s="81"/>
      <c r="D47" s="81"/>
      <c r="E47" s="81"/>
      <c r="F47" s="81"/>
      <c r="G47" s="81"/>
      <c r="H47" s="81"/>
      <c r="I47" s="81"/>
    </row>
    <row r="48" spans="2:11" s="109" customFormat="1" x14ac:dyDescent="0.25">
      <c r="B48" s="109" t="s">
        <v>31</v>
      </c>
      <c r="D48" s="240"/>
      <c r="E48" s="240"/>
      <c r="F48" s="240"/>
      <c r="G48" s="240"/>
      <c r="H48" s="241"/>
      <c r="I48" s="242"/>
    </row>
    <row r="49" spans="1:10" s="109" customFormat="1" x14ac:dyDescent="0.25">
      <c r="B49" s="244" t="s">
        <v>30</v>
      </c>
      <c r="C49" s="410" t="s">
        <v>53</v>
      </c>
      <c r="D49" s="410"/>
      <c r="E49" s="410"/>
      <c r="F49" s="410"/>
      <c r="G49" s="410"/>
      <c r="H49" s="410"/>
      <c r="I49" s="410"/>
      <c r="J49" s="410"/>
    </row>
    <row r="50" spans="1:10" x14ac:dyDescent="0.25">
      <c r="B50" s="244" t="s">
        <v>30</v>
      </c>
      <c r="C50" s="411" t="s">
        <v>27</v>
      </c>
      <c r="D50" s="411"/>
      <c r="E50" s="411"/>
      <c r="F50" s="411"/>
      <c r="G50" s="411"/>
      <c r="H50" s="411"/>
      <c r="I50" s="411"/>
      <c r="J50" s="411"/>
    </row>
    <row r="51" spans="1:10" x14ac:dyDescent="0.25">
      <c r="B51" s="244" t="s">
        <v>30</v>
      </c>
      <c r="C51" s="408" t="s">
        <v>111</v>
      </c>
      <c r="D51" s="408"/>
      <c r="E51" s="408"/>
      <c r="F51" s="408"/>
      <c r="G51" s="408"/>
      <c r="H51" s="408"/>
      <c r="I51" s="408"/>
      <c r="J51" s="408"/>
    </row>
    <row r="52" spans="1:10" ht="33" customHeight="1" x14ac:dyDescent="0.25">
      <c r="B52" s="244" t="s">
        <v>30</v>
      </c>
      <c r="C52" s="408" t="s">
        <v>47</v>
      </c>
      <c r="D52" s="408"/>
      <c r="E52" s="408"/>
      <c r="F52" s="408"/>
      <c r="G52" s="408"/>
      <c r="H52" s="408"/>
      <c r="I52" s="408"/>
      <c r="J52" s="408"/>
    </row>
    <row r="53" spans="1:10" ht="15.2" customHeight="1" x14ac:dyDescent="0.25">
      <c r="B53" s="244" t="s">
        <v>30</v>
      </c>
      <c r="C53" s="411" t="s">
        <v>36</v>
      </c>
      <c r="D53" s="411"/>
      <c r="E53" s="411"/>
      <c r="F53" s="411"/>
      <c r="G53" s="411"/>
      <c r="H53" s="411"/>
      <c r="I53" s="411"/>
      <c r="J53" s="411"/>
    </row>
    <row r="54" spans="1:10" ht="15.2" customHeight="1" x14ac:dyDescent="0.25">
      <c r="B54" s="244" t="s">
        <v>30</v>
      </c>
      <c r="C54" s="411" t="s">
        <v>35</v>
      </c>
      <c r="D54" s="411"/>
      <c r="E54" s="411"/>
      <c r="F54" s="411"/>
      <c r="G54" s="411"/>
      <c r="H54" s="411"/>
      <c r="I54" s="411"/>
      <c r="J54" s="411"/>
    </row>
    <row r="55" spans="1:10" x14ac:dyDescent="0.25">
      <c r="B55" s="244" t="s">
        <v>30</v>
      </c>
      <c r="C55" s="408" t="s">
        <v>26</v>
      </c>
      <c r="D55" s="408"/>
      <c r="E55" s="408"/>
      <c r="F55" s="408"/>
      <c r="G55" s="408"/>
      <c r="H55" s="408"/>
      <c r="I55" s="408"/>
      <c r="J55" s="408"/>
    </row>
    <row r="56" spans="1:10" x14ac:dyDescent="0.25">
      <c r="B56" s="244" t="s">
        <v>30</v>
      </c>
      <c r="C56" s="411" t="s">
        <v>28</v>
      </c>
      <c r="D56" s="411"/>
      <c r="E56" s="411"/>
      <c r="F56" s="411"/>
      <c r="G56" s="411"/>
      <c r="H56" s="411"/>
      <c r="I56" s="411"/>
      <c r="J56" s="411"/>
    </row>
    <row r="57" spans="1:10" x14ac:dyDescent="0.25">
      <c r="B57" s="244"/>
      <c r="C57" s="413"/>
      <c r="D57" s="413"/>
      <c r="E57" s="413"/>
      <c r="F57" s="413"/>
      <c r="G57" s="413"/>
      <c r="H57" s="413"/>
      <c r="I57" s="413"/>
      <c r="J57" s="413"/>
    </row>
    <row r="58" spans="1:10" x14ac:dyDescent="0.25">
      <c r="B58" s="412" t="s">
        <v>29</v>
      </c>
      <c r="C58" s="412"/>
      <c r="D58" s="412"/>
      <c r="E58" s="412"/>
      <c r="F58" s="412"/>
      <c r="G58" s="412"/>
      <c r="H58" s="412"/>
      <c r="I58" s="412"/>
      <c r="J58" s="412"/>
    </row>
    <row r="59" spans="1:10" x14ac:dyDescent="0.25">
      <c r="A59" s="245"/>
      <c r="B59" s="412"/>
      <c r="C59" s="412"/>
      <c r="D59" s="412"/>
      <c r="E59" s="412"/>
      <c r="F59" s="412"/>
      <c r="G59" s="412"/>
      <c r="H59" s="412"/>
      <c r="I59" s="412"/>
      <c r="J59" s="412"/>
    </row>
    <row r="60" spans="1:10" x14ac:dyDescent="0.25">
      <c r="B60" s="412"/>
      <c r="C60" s="412"/>
      <c r="D60" s="412"/>
      <c r="E60" s="412"/>
      <c r="F60" s="412"/>
      <c r="G60" s="412"/>
      <c r="H60" s="412"/>
      <c r="I60" s="412"/>
      <c r="J60" s="412"/>
    </row>
    <row r="61" spans="1:10" x14ac:dyDescent="0.25">
      <c r="B61" s="412"/>
      <c r="C61" s="412"/>
      <c r="D61" s="412"/>
      <c r="E61" s="412"/>
      <c r="F61" s="412"/>
      <c r="G61" s="412"/>
      <c r="H61" s="412"/>
      <c r="I61" s="412"/>
      <c r="J61" s="412"/>
    </row>
    <row r="62" spans="1:10" x14ac:dyDescent="0.25">
      <c r="B62" s="412"/>
      <c r="C62" s="412"/>
      <c r="D62" s="412"/>
      <c r="E62" s="412"/>
      <c r="F62" s="412"/>
      <c r="G62" s="412"/>
      <c r="H62" s="412"/>
      <c r="I62" s="412"/>
      <c r="J62" s="412"/>
    </row>
    <row r="63" spans="1:10" x14ac:dyDescent="0.25">
      <c r="B63" s="412"/>
      <c r="C63" s="412"/>
      <c r="D63" s="412"/>
      <c r="E63" s="412"/>
      <c r="F63" s="412"/>
      <c r="G63" s="412"/>
      <c r="H63" s="412"/>
      <c r="I63" s="412"/>
      <c r="J63" s="412"/>
    </row>
    <row r="64" spans="1:10" ht="8.1" customHeight="1" x14ac:dyDescent="0.25">
      <c r="B64" s="412"/>
      <c r="C64" s="412"/>
      <c r="D64" s="412"/>
      <c r="E64" s="412"/>
      <c r="F64" s="412"/>
      <c r="G64" s="412"/>
      <c r="H64" s="412"/>
      <c r="I64" s="412"/>
      <c r="J64" s="412"/>
    </row>
    <row r="65" spans="2:12" x14ac:dyDescent="0.25">
      <c r="B65" s="2"/>
    </row>
    <row r="67" spans="2:12" x14ac:dyDescent="0.25">
      <c r="B67" s="98"/>
      <c r="C67" s="98"/>
      <c r="D67" s="98"/>
      <c r="G67" s="98"/>
      <c r="H67" s="98"/>
    </row>
    <row r="68" spans="2:12" x14ac:dyDescent="0.25">
      <c r="B68" s="414" t="s">
        <v>3</v>
      </c>
      <c r="C68" s="414"/>
      <c r="D68" s="414"/>
      <c r="G68" s="414" t="s">
        <v>4</v>
      </c>
      <c r="H68" s="414"/>
    </row>
    <row r="70" spans="2:12" x14ac:dyDescent="0.25">
      <c r="B70" s="246" t="s">
        <v>2</v>
      </c>
      <c r="J70" s="165"/>
    </row>
    <row r="71" spans="2:12" ht="30.75" customHeight="1" x14ac:dyDescent="0.25">
      <c r="B71" s="407" t="s">
        <v>16</v>
      </c>
      <c r="C71" s="408"/>
      <c r="D71" s="408"/>
      <c r="E71" s="408"/>
      <c r="F71" s="408"/>
      <c r="G71" s="408"/>
      <c r="H71" s="408"/>
      <c r="I71" s="408"/>
      <c r="J71" s="409"/>
    </row>
    <row r="72" spans="2:12" ht="75" customHeight="1" x14ac:dyDescent="0.25">
      <c r="B72" s="407" t="s">
        <v>93</v>
      </c>
      <c r="C72" s="408"/>
      <c r="D72" s="408"/>
      <c r="E72" s="408"/>
      <c r="F72" s="408"/>
      <c r="G72" s="408"/>
      <c r="H72" s="408"/>
      <c r="I72" s="408"/>
      <c r="J72" s="409"/>
    </row>
    <row r="73" spans="2:12" ht="18" customHeight="1" x14ac:dyDescent="0.25">
      <c r="B73" s="369" t="s">
        <v>9</v>
      </c>
      <c r="C73" s="247"/>
      <c r="D73" s="247"/>
      <c r="E73" s="247"/>
      <c r="F73" s="247"/>
      <c r="G73" s="247"/>
      <c r="H73" s="247"/>
      <c r="I73" s="247"/>
      <c r="J73" s="164"/>
    </row>
    <row r="74" spans="2:12" ht="16.5" customHeight="1" x14ac:dyDescent="0.25">
      <c r="B74" s="369" t="s">
        <v>75</v>
      </c>
      <c r="C74" s="247"/>
      <c r="D74" s="247"/>
      <c r="E74" s="247"/>
      <c r="F74" s="247"/>
      <c r="G74" s="247"/>
      <c r="H74" s="247"/>
      <c r="I74" s="247"/>
      <c r="J74" s="164"/>
    </row>
    <row r="75" spans="2:12" ht="35.450000000000003" customHeight="1" x14ac:dyDescent="0.25">
      <c r="B75" s="404" t="s">
        <v>76</v>
      </c>
      <c r="C75" s="405"/>
      <c r="D75" s="405"/>
      <c r="E75" s="405"/>
      <c r="F75" s="405"/>
      <c r="G75" s="405"/>
      <c r="H75" s="405"/>
      <c r="I75" s="405"/>
      <c r="J75" s="406"/>
      <c r="K75" s="99"/>
      <c r="L75" s="99"/>
    </row>
    <row r="76" spans="2:12" x14ac:dyDescent="0.25">
      <c r="B76" s="404" t="s">
        <v>77</v>
      </c>
      <c r="C76" s="405"/>
      <c r="D76" s="405"/>
      <c r="E76" s="405"/>
      <c r="F76" s="405"/>
      <c r="G76" s="405"/>
      <c r="H76" s="405"/>
      <c r="I76" s="405"/>
      <c r="J76" s="406"/>
    </row>
    <row r="77" spans="2:12" ht="78.599999999999994" customHeight="1" x14ac:dyDescent="0.25">
      <c r="B77" s="404" t="s">
        <v>78</v>
      </c>
      <c r="C77" s="405"/>
      <c r="D77" s="405"/>
      <c r="E77" s="405"/>
      <c r="F77" s="405"/>
      <c r="G77" s="405"/>
      <c r="H77" s="405"/>
      <c r="I77" s="405"/>
      <c r="J77" s="406"/>
      <c r="K77" s="100"/>
      <c r="L77" s="100"/>
    </row>
    <row r="78" spans="2:12" ht="51.6" customHeight="1" x14ac:dyDescent="0.25">
      <c r="B78" s="407" t="s">
        <v>79</v>
      </c>
      <c r="C78" s="408"/>
      <c r="D78" s="408"/>
      <c r="E78" s="408"/>
      <c r="F78" s="408"/>
      <c r="G78" s="408"/>
      <c r="H78" s="408"/>
      <c r="I78" s="408"/>
      <c r="J78" s="409"/>
      <c r="K78" s="99"/>
      <c r="L78" s="99"/>
    </row>
    <row r="79" spans="2:12" x14ac:dyDescent="0.25">
      <c r="B79" s="401"/>
      <c r="C79" s="98"/>
      <c r="D79" s="98"/>
      <c r="E79" s="98"/>
      <c r="F79" s="98"/>
      <c r="G79" s="98"/>
      <c r="H79" s="98"/>
      <c r="I79" s="98"/>
      <c r="J79" s="376"/>
    </row>
    <row r="80" spans="2:12" x14ac:dyDescent="0.25">
      <c r="B80" s="2" t="s">
        <v>102</v>
      </c>
      <c r="C80" s="81"/>
      <c r="D80" s="81"/>
      <c r="E80" s="81"/>
      <c r="F80" s="81"/>
      <c r="G80" s="81"/>
      <c r="H80" s="81"/>
      <c r="I80" s="81"/>
    </row>
    <row r="81" s="81" customFormat="1" x14ac:dyDescent="0.25"/>
    <row r="82" s="81" customFormat="1" x14ac:dyDescent="0.25"/>
  </sheetData>
  <mergeCells count="18">
    <mergeCell ref="B68:D68"/>
    <mergeCell ref="G68:H68"/>
    <mergeCell ref="B77:J77"/>
    <mergeCell ref="B78:J78"/>
    <mergeCell ref="B71:J71"/>
    <mergeCell ref="C49:J49"/>
    <mergeCell ref="C50:J50"/>
    <mergeCell ref="C53:J53"/>
    <mergeCell ref="C54:J54"/>
    <mergeCell ref="C56:J56"/>
    <mergeCell ref="C51:J51"/>
    <mergeCell ref="B58:J64"/>
    <mergeCell ref="C52:J52"/>
    <mergeCell ref="C55:J55"/>
    <mergeCell ref="C57:J57"/>
    <mergeCell ref="B76:J76"/>
    <mergeCell ref="B72:J72"/>
    <mergeCell ref="B75:J75"/>
  </mergeCells>
  <conditionalFormatting sqref="J42:J46">
    <cfRule type="cellIs" dxfId="8" priority="1" operator="equal">
      <formula>"Does Not Meet Requirement"</formula>
    </cfRule>
  </conditionalFormatting>
  <printOptions horizontalCentered="1"/>
  <pageMargins left="0.2" right="0.2" top="0.75" bottom="0.48533333299999998" header="0.3" footer="0.25"/>
  <pageSetup scale="56" fitToHeight="2" orientation="landscape" r:id="rId1"/>
  <headerFooter>
    <oddHeader xml:space="preserve">&amp;L               &amp;G&amp;C&amp;"Times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showGridLines="0" view="pageLayout" zoomScale="70" zoomScaleNormal="100" zoomScalePageLayoutView="70" workbookViewId="0">
      <selection activeCell="S83" sqref="S83"/>
    </sheetView>
  </sheetViews>
  <sheetFormatPr defaultColWidth="9.140625" defaultRowHeight="12.75" x14ac:dyDescent="0.2"/>
  <cols>
    <col min="1" max="1" width="9.140625" style="8"/>
    <col min="2" max="2" width="13.140625" style="9" customWidth="1"/>
    <col min="3" max="3" width="17.42578125" style="9" customWidth="1"/>
    <col min="4" max="5" width="15.28515625" style="9" customWidth="1"/>
    <col min="6" max="7" width="20.7109375" style="9" customWidth="1"/>
    <col min="8" max="8" width="22.42578125" style="9" customWidth="1"/>
    <col min="9" max="9" width="21.28515625" style="9" customWidth="1"/>
    <col min="10" max="10" width="31.42578125" style="9" bestFit="1" customWidth="1"/>
    <col min="11" max="11" width="19.28515625" style="9" customWidth="1"/>
    <col min="12" max="12" width="15.7109375" style="8" customWidth="1"/>
    <col min="13" max="16384" width="9.140625" style="8"/>
  </cols>
  <sheetData>
    <row r="1" spans="1:11" ht="15.75" x14ac:dyDescent="0.25">
      <c r="A1" s="2"/>
    </row>
    <row r="2" spans="1:11" s="1" customFormat="1" ht="15.75" x14ac:dyDescent="0.25">
      <c r="A2" s="2"/>
      <c r="B2" s="2" t="s">
        <v>5</v>
      </c>
      <c r="C2" s="2"/>
      <c r="D2" s="3"/>
      <c r="E2" s="3"/>
      <c r="F2" s="4"/>
    </row>
    <row r="3" spans="1:11" s="1" customFormat="1" ht="15.75" x14ac:dyDescent="0.25">
      <c r="B3" s="2"/>
      <c r="C3" s="2"/>
      <c r="D3" s="2"/>
      <c r="E3" s="2"/>
      <c r="F3" s="2"/>
      <c r="G3" s="2"/>
      <c r="H3" s="2"/>
    </row>
    <row r="4" spans="1:11" s="1" customFormat="1" ht="15.75" x14ac:dyDescent="0.25">
      <c r="B4" s="2" t="s">
        <v>6</v>
      </c>
      <c r="C4" s="2"/>
      <c r="D4" s="3" t="s">
        <v>94</v>
      </c>
      <c r="E4" s="3"/>
      <c r="F4" s="4"/>
    </row>
    <row r="6" spans="1:11" s="10" customFormat="1" ht="13.5" thickBot="1" x14ac:dyDescent="0.25">
      <c r="B6" s="44"/>
      <c r="C6" s="44"/>
      <c r="D6" s="43" t="s">
        <v>8</v>
      </c>
      <c r="E6" s="43"/>
      <c r="F6" s="25"/>
      <c r="G6" s="25"/>
      <c r="H6" s="25"/>
      <c r="I6" s="25"/>
      <c r="J6" s="25"/>
      <c r="K6" s="26"/>
    </row>
    <row r="7" spans="1:11" s="11" customFormat="1" ht="68.25" customHeight="1" x14ac:dyDescent="0.2">
      <c r="B7" s="190" t="s">
        <v>68</v>
      </c>
      <c r="C7" s="191" t="s">
        <v>69</v>
      </c>
      <c r="D7" s="191" t="s">
        <v>70</v>
      </c>
      <c r="E7" s="191" t="s">
        <v>50</v>
      </c>
      <c r="F7" s="191" t="s">
        <v>82</v>
      </c>
      <c r="G7" s="191" t="s">
        <v>83</v>
      </c>
      <c r="H7" s="191" t="s">
        <v>81</v>
      </c>
      <c r="I7" s="191" t="s">
        <v>84</v>
      </c>
      <c r="J7" s="192" t="s">
        <v>80</v>
      </c>
    </row>
    <row r="8" spans="1:11" s="11" customFormat="1" ht="15" x14ac:dyDescent="0.25">
      <c r="A8" s="62"/>
      <c r="B8" s="63"/>
      <c r="C8" s="147"/>
      <c r="D8" s="17"/>
      <c r="E8" s="17"/>
      <c r="F8" s="17"/>
      <c r="G8" s="5"/>
      <c r="H8" s="5"/>
      <c r="I8" s="6"/>
      <c r="J8" s="7"/>
      <c r="K8" s="20"/>
    </row>
    <row r="9" spans="1:11" s="11" customFormat="1" ht="15" x14ac:dyDescent="0.25">
      <c r="A9" s="62"/>
      <c r="B9" s="63"/>
      <c r="C9" s="147"/>
      <c r="D9" s="17"/>
      <c r="E9" s="17"/>
      <c r="F9" s="17"/>
      <c r="G9" s="5"/>
      <c r="H9" s="5"/>
      <c r="I9" s="6"/>
      <c r="J9" s="7"/>
      <c r="K9" s="20"/>
    </row>
    <row r="10" spans="1:11" s="11" customFormat="1" ht="15" x14ac:dyDescent="0.25">
      <c r="A10" s="62"/>
      <c r="B10" s="63"/>
      <c r="C10" s="147"/>
      <c r="D10" s="17"/>
      <c r="E10" s="17"/>
      <c r="F10" s="17"/>
      <c r="G10" s="64"/>
      <c r="H10" s="64"/>
      <c r="I10" s="65"/>
      <c r="J10" s="66"/>
      <c r="K10" s="20"/>
    </row>
    <row r="11" spans="1:11" s="12" customFormat="1" ht="15" x14ac:dyDescent="0.25">
      <c r="A11" s="67"/>
      <c r="B11" s="63"/>
      <c r="C11" s="147"/>
      <c r="D11" s="17"/>
      <c r="E11" s="17"/>
      <c r="F11" s="17"/>
      <c r="G11" s="64"/>
      <c r="H11" s="64"/>
      <c r="I11" s="65"/>
      <c r="J11" s="66"/>
      <c r="K11" s="20"/>
    </row>
    <row r="12" spans="1:11" s="12" customFormat="1" ht="15" x14ac:dyDescent="0.25">
      <c r="A12" s="67"/>
      <c r="B12" s="63"/>
      <c r="C12" s="147"/>
      <c r="D12" s="17"/>
      <c r="E12" s="17"/>
      <c r="F12" s="17"/>
      <c r="G12" s="64"/>
      <c r="H12" s="64"/>
      <c r="I12" s="65"/>
      <c r="J12" s="66"/>
      <c r="K12" s="20"/>
    </row>
    <row r="13" spans="1:11" s="12" customFormat="1" ht="15" x14ac:dyDescent="0.25">
      <c r="A13" s="67"/>
      <c r="B13" s="63"/>
      <c r="C13" s="147"/>
      <c r="D13" s="17"/>
      <c r="E13" s="17"/>
      <c r="F13" s="17"/>
      <c r="G13" s="64"/>
      <c r="H13" s="64"/>
      <c r="I13" s="65"/>
      <c r="J13" s="66"/>
      <c r="K13" s="20"/>
    </row>
    <row r="14" spans="1:11" s="12" customFormat="1" ht="15" x14ac:dyDescent="0.25">
      <c r="A14" s="67"/>
      <c r="B14" s="63"/>
      <c r="C14" s="147"/>
      <c r="D14" s="17"/>
      <c r="E14" s="17"/>
      <c r="F14" s="17"/>
      <c r="G14" s="64"/>
      <c r="H14" s="64"/>
      <c r="I14" s="65"/>
      <c r="J14" s="66"/>
      <c r="K14" s="20"/>
    </row>
    <row r="15" spans="1:11" s="12" customFormat="1" ht="15" x14ac:dyDescent="0.25">
      <c r="A15" s="67"/>
      <c r="B15" s="63"/>
      <c r="C15" s="147"/>
      <c r="D15" s="17"/>
      <c r="E15" s="17"/>
      <c r="F15" s="17"/>
      <c r="G15" s="64"/>
      <c r="H15" s="64"/>
      <c r="I15" s="65"/>
      <c r="J15" s="66"/>
      <c r="K15" s="20"/>
    </row>
    <row r="16" spans="1:11" s="12" customFormat="1" ht="15" x14ac:dyDescent="0.25">
      <c r="A16" s="67"/>
      <c r="B16" s="63"/>
      <c r="C16" s="147"/>
      <c r="D16" s="17"/>
      <c r="E16" s="17"/>
      <c r="F16" s="17"/>
      <c r="G16" s="64"/>
      <c r="H16" s="64"/>
      <c r="I16" s="65"/>
      <c r="J16" s="66"/>
      <c r="K16" s="20"/>
    </row>
    <row r="17" spans="1:11" s="11" customFormat="1" ht="15" x14ac:dyDescent="0.25">
      <c r="A17" s="62"/>
      <c r="B17" s="63"/>
      <c r="C17" s="147"/>
      <c r="D17" s="17"/>
      <c r="E17" s="17"/>
      <c r="F17" s="17"/>
      <c r="G17" s="64"/>
      <c r="H17" s="64"/>
      <c r="I17" s="65"/>
      <c r="J17" s="66"/>
      <c r="K17" s="20"/>
    </row>
    <row r="18" spans="1:11" s="12" customFormat="1" ht="15" x14ac:dyDescent="0.25">
      <c r="A18" s="67"/>
      <c r="B18" s="63"/>
      <c r="C18" s="147"/>
      <c r="D18" s="17"/>
      <c r="E18" s="17"/>
      <c r="F18" s="17"/>
      <c r="G18" s="64"/>
      <c r="H18" s="64"/>
      <c r="I18" s="65"/>
      <c r="J18" s="66"/>
      <c r="K18" s="20"/>
    </row>
    <row r="19" spans="1:11" s="12" customFormat="1" ht="15" x14ac:dyDescent="0.25">
      <c r="A19" s="67"/>
      <c r="B19" s="63"/>
      <c r="C19" s="147"/>
      <c r="D19" s="17"/>
      <c r="E19" s="17"/>
      <c r="F19" s="17"/>
      <c r="G19" s="64"/>
      <c r="H19" s="64"/>
      <c r="I19" s="65"/>
      <c r="J19" s="66"/>
      <c r="K19" s="20"/>
    </row>
    <row r="20" spans="1:11" s="13" customFormat="1" ht="15" x14ac:dyDescent="0.25">
      <c r="A20" s="68"/>
      <c r="B20" s="63"/>
      <c r="C20" s="147"/>
      <c r="D20" s="17"/>
      <c r="E20" s="17"/>
      <c r="F20" s="17"/>
      <c r="G20" s="64"/>
      <c r="H20" s="64"/>
      <c r="I20" s="65"/>
      <c r="J20" s="66"/>
      <c r="K20" s="20"/>
    </row>
    <row r="21" spans="1:11" ht="15" x14ac:dyDescent="0.25">
      <c r="A21" s="69"/>
      <c r="B21" s="63"/>
      <c r="C21" s="147"/>
      <c r="D21" s="17"/>
      <c r="E21" s="17"/>
      <c r="F21" s="17"/>
      <c r="G21" s="64"/>
      <c r="H21" s="64"/>
      <c r="I21" s="65"/>
      <c r="J21" s="66"/>
      <c r="K21" s="20"/>
    </row>
    <row r="22" spans="1:11" ht="15" x14ac:dyDescent="0.25">
      <c r="A22" s="69"/>
      <c r="B22" s="63"/>
      <c r="C22" s="147"/>
      <c r="D22" s="17"/>
      <c r="E22" s="17"/>
      <c r="F22" s="17"/>
      <c r="G22" s="64"/>
      <c r="H22" s="64"/>
      <c r="I22" s="65"/>
      <c r="J22" s="66"/>
      <c r="K22" s="20"/>
    </row>
    <row r="23" spans="1:11" ht="15" x14ac:dyDescent="0.25">
      <c r="A23" s="69"/>
      <c r="B23" s="63"/>
      <c r="C23" s="147"/>
      <c r="D23" s="17"/>
      <c r="E23" s="17"/>
      <c r="F23" s="17"/>
      <c r="G23" s="64"/>
      <c r="H23" s="64"/>
      <c r="I23" s="65"/>
      <c r="J23" s="66"/>
      <c r="K23" s="20"/>
    </row>
    <row r="24" spans="1:11" ht="15" x14ac:dyDescent="0.25">
      <c r="A24" s="69"/>
      <c r="B24" s="63"/>
      <c r="C24" s="147"/>
      <c r="D24" s="17"/>
      <c r="E24" s="17"/>
      <c r="F24" s="17"/>
      <c r="G24" s="64"/>
      <c r="H24" s="64"/>
      <c r="I24" s="65"/>
      <c r="J24" s="66"/>
      <c r="K24" s="20"/>
    </row>
    <row r="25" spans="1:11" ht="15" x14ac:dyDescent="0.25">
      <c r="A25" s="69"/>
      <c r="B25" s="63"/>
      <c r="C25" s="147"/>
      <c r="D25" s="17"/>
      <c r="E25" s="17"/>
      <c r="F25" s="17"/>
      <c r="G25" s="64"/>
      <c r="H25" s="64"/>
      <c r="I25" s="65"/>
      <c r="J25" s="66"/>
      <c r="K25" s="20"/>
    </row>
    <row r="26" spans="1:11" ht="15" x14ac:dyDescent="0.25">
      <c r="A26" s="69"/>
      <c r="B26" s="63"/>
      <c r="C26" s="147"/>
      <c r="D26" s="17"/>
      <c r="E26" s="17"/>
      <c r="F26" s="17"/>
      <c r="G26" s="64"/>
      <c r="H26" s="64"/>
      <c r="I26" s="65"/>
      <c r="J26" s="66"/>
      <c r="K26" s="20"/>
    </row>
    <row r="27" spans="1:11" ht="15" x14ac:dyDescent="0.25">
      <c r="A27" s="69"/>
      <c r="B27" s="63"/>
      <c r="C27" s="147"/>
      <c r="D27" s="17"/>
      <c r="E27" s="17"/>
      <c r="F27" s="17"/>
      <c r="G27" s="64"/>
      <c r="H27" s="64"/>
      <c r="I27" s="65"/>
      <c r="J27" s="66"/>
      <c r="K27" s="20"/>
    </row>
    <row r="28" spans="1:11" ht="15" x14ac:dyDescent="0.25">
      <c r="A28" s="69"/>
      <c r="B28" s="63"/>
      <c r="C28" s="147"/>
      <c r="D28" s="17"/>
      <c r="E28" s="17"/>
      <c r="F28" s="17"/>
      <c r="G28" s="64"/>
      <c r="H28" s="64"/>
      <c r="I28" s="65"/>
      <c r="J28" s="66"/>
      <c r="K28" s="20"/>
    </row>
    <row r="29" spans="1:11" s="15" customFormat="1" ht="15" x14ac:dyDescent="0.25">
      <c r="A29" s="69"/>
      <c r="B29" s="63"/>
      <c r="C29" s="147"/>
      <c r="D29" s="17"/>
      <c r="E29" s="17"/>
      <c r="F29" s="17"/>
      <c r="G29" s="64"/>
      <c r="H29" s="64"/>
      <c r="I29" s="65"/>
      <c r="J29" s="66"/>
      <c r="K29" s="20"/>
    </row>
    <row r="30" spans="1:11" s="15" customFormat="1" ht="15" x14ac:dyDescent="0.25">
      <c r="A30" s="69"/>
      <c r="B30" s="63"/>
      <c r="C30" s="147"/>
      <c r="D30" s="17"/>
      <c r="E30" s="17"/>
      <c r="F30" s="17"/>
      <c r="G30" s="64"/>
      <c r="H30" s="64"/>
      <c r="I30" s="65"/>
      <c r="J30" s="66"/>
      <c r="K30" s="20"/>
    </row>
    <row r="31" spans="1:11" s="15" customFormat="1" ht="15" x14ac:dyDescent="0.25">
      <c r="A31" s="69"/>
      <c r="B31" s="63"/>
      <c r="C31" s="147"/>
      <c r="D31" s="17"/>
      <c r="E31" s="17"/>
      <c r="F31" s="17"/>
      <c r="G31" s="64"/>
      <c r="H31" s="64"/>
      <c r="I31" s="65"/>
      <c r="J31" s="66"/>
      <c r="K31" s="20"/>
    </row>
    <row r="32" spans="1:11" s="15" customFormat="1" ht="15" x14ac:dyDescent="0.25">
      <c r="A32" s="69"/>
      <c r="B32" s="63"/>
      <c r="C32" s="147"/>
      <c r="D32" s="17"/>
      <c r="E32" s="17"/>
      <c r="F32" s="17"/>
      <c r="G32" s="64"/>
      <c r="H32" s="64"/>
      <c r="I32" s="65"/>
      <c r="J32" s="66"/>
      <c r="K32" s="20"/>
    </row>
    <row r="33" spans="1:12" s="15" customFormat="1" ht="15" x14ac:dyDescent="0.25">
      <c r="A33" s="69"/>
      <c r="B33" s="63"/>
      <c r="C33" s="147"/>
      <c r="D33" s="17"/>
      <c r="E33" s="17"/>
      <c r="F33" s="17"/>
      <c r="G33" s="64"/>
      <c r="H33" s="64"/>
      <c r="I33" s="65"/>
      <c r="J33" s="66"/>
      <c r="K33" s="20"/>
    </row>
    <row r="34" spans="1:12" ht="15" x14ac:dyDescent="0.25">
      <c r="A34" s="69"/>
      <c r="B34" s="63"/>
      <c r="C34" s="147"/>
      <c r="D34" s="17"/>
      <c r="E34" s="17"/>
      <c r="F34" s="17"/>
      <c r="G34" s="64"/>
      <c r="H34" s="64"/>
      <c r="I34" s="65"/>
      <c r="J34" s="66"/>
      <c r="K34" s="20"/>
      <c r="L34" s="21"/>
    </row>
    <row r="35" spans="1:12" ht="15" x14ac:dyDescent="0.25">
      <c r="A35" s="69"/>
      <c r="B35" s="63"/>
      <c r="C35" s="147"/>
      <c r="D35" s="17"/>
      <c r="E35" s="17"/>
      <c r="F35" s="17"/>
      <c r="G35" s="64"/>
      <c r="H35" s="64"/>
      <c r="I35" s="65"/>
      <c r="J35" s="66"/>
      <c r="K35" s="20"/>
      <c r="L35" s="21"/>
    </row>
    <row r="36" spans="1:12" s="15" customFormat="1" ht="15" x14ac:dyDescent="0.25">
      <c r="A36" s="69"/>
      <c r="B36" s="63"/>
      <c r="C36" s="147"/>
      <c r="D36" s="17"/>
      <c r="E36" s="17"/>
      <c r="F36" s="17"/>
      <c r="G36" s="64"/>
      <c r="H36" s="64"/>
      <c r="I36" s="65"/>
      <c r="J36" s="66"/>
      <c r="K36" s="20"/>
      <c r="L36" s="16"/>
    </row>
    <row r="37" spans="1:12" ht="15.75" thickBot="1" x14ac:dyDescent="0.3">
      <c r="A37" s="69"/>
      <c r="B37" s="70"/>
      <c r="C37" s="183"/>
      <c r="D37" s="18"/>
      <c r="E37" s="18"/>
      <c r="F37" s="18"/>
      <c r="G37" s="71"/>
      <c r="H37" s="71"/>
      <c r="I37" s="72"/>
      <c r="J37" s="73"/>
      <c r="K37" s="20"/>
    </row>
    <row r="38" spans="1:12" s="20" customFormat="1" ht="15.75" thickBot="1" x14ac:dyDescent="0.3">
      <c r="B38" s="113" t="s">
        <v>0</v>
      </c>
      <c r="C38" s="156"/>
      <c r="D38" s="114"/>
      <c r="E38" s="114"/>
      <c r="F38" s="114"/>
      <c r="G38" s="114"/>
      <c r="H38" s="114"/>
      <c r="I38" s="102">
        <f>+SUM(I8:I37)</f>
        <v>0</v>
      </c>
      <c r="J38" s="103">
        <f>+SUM(J8:J37)</f>
        <v>0</v>
      </c>
    </row>
    <row r="39" spans="1:12" ht="15.75" thickBot="1" x14ac:dyDescent="0.3">
      <c r="B39" s="151" t="s">
        <v>13</v>
      </c>
      <c r="C39" s="152"/>
      <c r="D39" s="153"/>
      <c r="E39" s="153"/>
      <c r="F39" s="153"/>
      <c r="G39" s="153"/>
      <c r="H39" s="154"/>
      <c r="I39" s="155"/>
      <c r="J39" s="398"/>
      <c r="K39" s="24"/>
    </row>
    <row r="40" spans="1:12" ht="30" x14ac:dyDescent="0.2">
      <c r="B40" s="22" t="s">
        <v>0</v>
      </c>
      <c r="C40" s="157"/>
      <c r="D40" s="23"/>
      <c r="E40" s="23"/>
      <c r="F40" s="23"/>
      <c r="G40" s="115" t="s">
        <v>17</v>
      </c>
      <c r="H40" s="23"/>
      <c r="I40" s="49">
        <f>SUMIFS($I$8:$I$37,$G$8:$G$37,"2B")</f>
        <v>0</v>
      </c>
      <c r="J40" s="50">
        <f>SUMIFS($J$8:$J$37,$G$8:$G$37,"2B")</f>
        <v>0</v>
      </c>
      <c r="K40" s="24"/>
    </row>
    <row r="41" spans="1:12" ht="30" x14ac:dyDescent="0.25">
      <c r="B41" s="45" t="s">
        <v>0</v>
      </c>
      <c r="C41" s="158"/>
      <c r="D41" s="41"/>
      <c r="E41" s="41"/>
      <c r="F41" s="41"/>
      <c r="G41" s="106" t="s">
        <v>18</v>
      </c>
      <c r="H41" s="41"/>
      <c r="I41" s="56">
        <f>SUMIFS($I$8:$I$37,$G$8:$G$37,"2C")</f>
        <v>0</v>
      </c>
      <c r="J41" s="57">
        <f>SUMIFS($J$8:$J$37,$G$8:$G$37,"2C")</f>
        <v>0</v>
      </c>
      <c r="K41" s="24"/>
    </row>
    <row r="42" spans="1:12" ht="30" x14ac:dyDescent="0.25">
      <c r="B42" s="45" t="s">
        <v>0</v>
      </c>
      <c r="C42" s="158"/>
      <c r="D42" s="41"/>
      <c r="E42" s="41"/>
      <c r="F42" s="41"/>
      <c r="G42" s="106" t="s">
        <v>19</v>
      </c>
      <c r="H42" s="41"/>
      <c r="I42" s="56">
        <f>SUMIFS($I$8:$I$37,$G$8:$G$37,"3A")</f>
        <v>0</v>
      </c>
      <c r="J42" s="57">
        <f>SUMIFS($J$8:$J$37,$G$8:$G$37,"3A")</f>
        <v>0</v>
      </c>
      <c r="K42" s="24"/>
    </row>
    <row r="43" spans="1:12" ht="42" customHeight="1" x14ac:dyDescent="0.25">
      <c r="B43" s="45" t="s">
        <v>0</v>
      </c>
      <c r="C43" s="158"/>
      <c r="D43" s="41"/>
      <c r="E43" s="41"/>
      <c r="F43" s="41"/>
      <c r="G43" s="106" t="s">
        <v>20</v>
      </c>
      <c r="H43" s="41"/>
      <c r="I43" s="56">
        <f>SUMIFS($I$8:$I$37,$G$8:$G$37,"3B")</f>
        <v>0</v>
      </c>
      <c r="J43" s="57">
        <f>SUMIFS($J$8:$J$37,$G$8:$G$37,"3B")</f>
        <v>0</v>
      </c>
      <c r="K43" s="24"/>
    </row>
    <row r="44" spans="1:12" ht="45" x14ac:dyDescent="0.25">
      <c r="B44" s="45" t="s">
        <v>0</v>
      </c>
      <c r="C44" s="158"/>
      <c r="D44" s="41"/>
      <c r="E44" s="41"/>
      <c r="F44" s="41"/>
      <c r="G44" s="106" t="s">
        <v>21</v>
      </c>
      <c r="H44" s="41"/>
      <c r="I44" s="56">
        <f>SUMIFS($I$8:$I$37,$G$8:$G$37,"4A")</f>
        <v>0</v>
      </c>
      <c r="J44" s="57">
        <f>SUMIFS($J$8:$J$37,$G$8:$G$37,"4A")</f>
        <v>0</v>
      </c>
      <c r="K44" s="24"/>
    </row>
    <row r="45" spans="1:12" ht="30" x14ac:dyDescent="0.25">
      <c r="B45" s="45" t="s">
        <v>0</v>
      </c>
      <c r="C45" s="158"/>
      <c r="D45" s="41"/>
      <c r="E45" s="41"/>
      <c r="F45" s="41"/>
      <c r="G45" s="106" t="s">
        <v>22</v>
      </c>
      <c r="H45" s="41"/>
      <c r="I45" s="56">
        <f>SUMIFS($I$8:$I$37,$G$8:$G$37,"4B")</f>
        <v>0</v>
      </c>
      <c r="J45" s="57">
        <f>SUMIFS($J$8:$J$37,$G$8:$G$37,"4B")</f>
        <v>0</v>
      </c>
      <c r="K45" s="24"/>
    </row>
    <row r="46" spans="1:12" ht="30.75" thickBot="1" x14ac:dyDescent="0.3">
      <c r="B46" s="46" t="s">
        <v>0</v>
      </c>
      <c r="C46" s="159"/>
      <c r="D46" s="42"/>
      <c r="E46" s="42"/>
      <c r="F46" s="42"/>
      <c r="G46" s="107" t="s">
        <v>23</v>
      </c>
      <c r="H46" s="42"/>
      <c r="I46" s="58">
        <f>SUMIFS($I$8:$I$37,$G$8:$G$37,"4C")</f>
        <v>0</v>
      </c>
      <c r="J46" s="59">
        <f>SUMIFS($J$8:$J$37,$G$8:$G$37,"4C")</f>
        <v>0</v>
      </c>
      <c r="K46" s="24"/>
    </row>
    <row r="47" spans="1:12" ht="15.75" thickBot="1" x14ac:dyDescent="0.3">
      <c r="B47" s="128" t="s">
        <v>1</v>
      </c>
      <c r="C47" s="160"/>
      <c r="D47" s="129"/>
      <c r="E47" s="129"/>
      <c r="F47" s="129"/>
      <c r="G47" s="129"/>
      <c r="H47" s="129"/>
      <c r="I47" s="130">
        <f>SUM(I40:I46)</f>
        <v>0</v>
      </c>
      <c r="J47" s="131">
        <f>SUM(J40:J46)</f>
        <v>0</v>
      </c>
      <c r="K47" s="20"/>
    </row>
    <row r="48" spans="1:12" ht="32.25" customHeight="1" x14ac:dyDescent="0.25">
      <c r="B48" s="75" t="s">
        <v>11</v>
      </c>
      <c r="C48" s="161"/>
      <c r="D48" s="76"/>
      <c r="E48" s="76"/>
      <c r="F48" s="76"/>
      <c r="G48" s="76"/>
      <c r="H48" s="395" t="s">
        <v>103</v>
      </c>
      <c r="I48" s="19" t="str">
        <f>IFERROR(I38/I39,"")</f>
        <v/>
      </c>
      <c r="J48" s="60" t="str">
        <f>IF(I48="","No Data",IF(I48&gt;=0.65,"Meets Requirement",IF(I48&lt;0.65,"Does Not Meet Requirement")))</f>
        <v>No Data</v>
      </c>
      <c r="K48" s="24"/>
    </row>
    <row r="49" spans="2:11" s="13" customFormat="1" ht="45" x14ac:dyDescent="0.2">
      <c r="B49" s="45" t="s">
        <v>24</v>
      </c>
      <c r="C49" s="158"/>
      <c r="D49" s="124"/>
      <c r="E49" s="124"/>
      <c r="F49" s="124"/>
      <c r="G49" s="124"/>
      <c r="H49" s="132" t="s">
        <v>96</v>
      </c>
      <c r="I49" s="123" t="str">
        <f>IFERROR(SUM(I42:I46)/I47,"")</f>
        <v/>
      </c>
      <c r="J49" s="79" t="str">
        <f>IF(I49="","No Data",IF(I49&gt;=0.4,"Meets Requirement",IF(I49&lt;0.4,"Does Not Meet Requirement")))</f>
        <v>No Data</v>
      </c>
    </row>
    <row r="50" spans="2:11" s="13" customFormat="1" ht="75" x14ac:dyDescent="0.25">
      <c r="B50" s="45" t="s">
        <v>33</v>
      </c>
      <c r="C50" s="158"/>
      <c r="D50" s="125"/>
      <c r="E50" s="125"/>
      <c r="F50" s="125"/>
      <c r="G50" s="125"/>
      <c r="H50" s="133" t="s">
        <v>34</v>
      </c>
      <c r="I50" s="127" t="str">
        <f>IFERROR(J38/$I$39,"")</f>
        <v/>
      </c>
      <c r="J50" s="79" t="str">
        <f>IF(I50="","No Data",IF(I50&lt;=0.0075,"Meets Requirement",IF(I50&gt;0.0075,"Does Not Meet Requirement")))</f>
        <v>No Data</v>
      </c>
    </row>
    <row r="51" spans="2:11" s="13" customFormat="1" ht="41.25" customHeight="1" thickBot="1" x14ac:dyDescent="0.25">
      <c r="B51" s="108" t="s">
        <v>40</v>
      </c>
      <c r="C51" s="250"/>
      <c r="D51" s="251"/>
      <c r="E51" s="251"/>
      <c r="F51" s="251"/>
      <c r="G51" s="251"/>
      <c r="H51" s="252" t="s">
        <v>41</v>
      </c>
      <c r="I51" s="253" t="str">
        <f>IFERROR(SUMIFS(J$8:J$31,C$8:C$31,"PCP-TI")/J32,"")</f>
        <v/>
      </c>
      <c r="J51" s="126" t="s">
        <v>58</v>
      </c>
    </row>
    <row r="52" spans="2:11" x14ac:dyDescent="0.2">
      <c r="B52" s="178"/>
      <c r="C52" s="25"/>
      <c r="D52" s="25"/>
      <c r="E52" s="25"/>
      <c r="F52" s="25"/>
      <c r="G52" s="25"/>
      <c r="H52" s="25"/>
      <c r="I52" s="25"/>
      <c r="J52" s="180"/>
      <c r="K52" s="26"/>
    </row>
    <row r="53" spans="2:11" s="26" customFormat="1" ht="15.75" x14ac:dyDescent="0.25">
      <c r="B53" s="166" t="s">
        <v>31</v>
      </c>
      <c r="F53" s="110"/>
      <c r="G53" s="110"/>
      <c r="H53" s="110"/>
      <c r="I53" s="111"/>
      <c r="J53" s="167"/>
      <c r="K53" s="109"/>
    </row>
    <row r="54" spans="2:11" s="26" customFormat="1" ht="15.75" x14ac:dyDescent="0.25">
      <c r="B54" s="168" t="s">
        <v>30</v>
      </c>
      <c r="C54" s="26" t="s">
        <v>53</v>
      </c>
      <c r="E54" s="110"/>
      <c r="F54" s="110"/>
      <c r="G54" s="110"/>
      <c r="H54" s="111"/>
      <c r="I54" s="112"/>
      <c r="J54" s="164"/>
    </row>
    <row r="55" spans="2:11" ht="15.75" x14ac:dyDescent="0.2">
      <c r="B55" s="168" t="s">
        <v>30</v>
      </c>
      <c r="C55" s="184" t="s">
        <v>27</v>
      </c>
      <c r="D55" s="184"/>
      <c r="E55" s="169"/>
      <c r="F55" s="169"/>
      <c r="G55" s="169"/>
      <c r="H55" s="169"/>
      <c r="I55" s="170"/>
      <c r="J55" s="171"/>
      <c r="K55" s="8"/>
    </row>
    <row r="56" spans="2:11" ht="12.6" customHeight="1" x14ac:dyDescent="0.2">
      <c r="B56" s="168" t="s">
        <v>30</v>
      </c>
      <c r="C56" s="415" t="s">
        <v>111</v>
      </c>
      <c r="D56" s="415"/>
      <c r="E56" s="415"/>
      <c r="F56" s="415"/>
      <c r="G56" s="415"/>
      <c r="H56" s="415"/>
      <c r="I56" s="415"/>
      <c r="J56" s="172"/>
      <c r="K56" s="8"/>
    </row>
    <row r="57" spans="2:11" ht="40.5" customHeight="1" x14ac:dyDescent="0.2">
      <c r="B57" s="168" t="s">
        <v>30</v>
      </c>
      <c r="C57" s="415" t="s">
        <v>38</v>
      </c>
      <c r="D57" s="415"/>
      <c r="E57" s="415"/>
      <c r="F57" s="415"/>
      <c r="G57" s="415"/>
      <c r="H57" s="415"/>
      <c r="I57" s="415"/>
      <c r="J57" s="172"/>
      <c r="K57" s="8"/>
    </row>
    <row r="58" spans="2:11" ht="15.75" x14ac:dyDescent="0.2">
      <c r="B58" s="168" t="s">
        <v>30</v>
      </c>
      <c r="C58" s="184" t="s">
        <v>36</v>
      </c>
      <c r="D58" s="184"/>
      <c r="E58" s="21"/>
      <c r="F58" s="21"/>
      <c r="G58" s="21"/>
      <c r="H58" s="21"/>
      <c r="I58" s="21"/>
      <c r="J58" s="171"/>
      <c r="K58" s="8"/>
    </row>
    <row r="59" spans="2:11" ht="15.75" x14ac:dyDescent="0.2">
      <c r="B59" s="168" t="s">
        <v>30</v>
      </c>
      <c r="C59" s="184" t="s">
        <v>35</v>
      </c>
      <c r="D59" s="184"/>
      <c r="E59" s="21"/>
      <c r="F59" s="21"/>
      <c r="G59" s="21"/>
      <c r="H59" s="21"/>
      <c r="I59" s="21"/>
      <c r="J59" s="171"/>
      <c r="K59" s="8"/>
    </row>
    <row r="60" spans="2:11" ht="12.95" customHeight="1" x14ac:dyDescent="0.2">
      <c r="B60" s="168" t="s">
        <v>30</v>
      </c>
      <c r="C60" s="415" t="s">
        <v>26</v>
      </c>
      <c r="D60" s="415"/>
      <c r="E60" s="415"/>
      <c r="F60" s="415"/>
      <c r="G60" s="415"/>
      <c r="H60" s="415"/>
      <c r="I60" s="415"/>
      <c r="J60" s="172"/>
      <c r="K60" s="8"/>
    </row>
    <row r="61" spans="2:11" ht="15.75" x14ac:dyDescent="0.2">
      <c r="B61" s="168" t="s">
        <v>30</v>
      </c>
      <c r="C61" s="184" t="s">
        <v>28</v>
      </c>
      <c r="D61" s="184"/>
      <c r="E61" s="169"/>
      <c r="F61" s="169"/>
      <c r="G61" s="169"/>
      <c r="H61" s="169"/>
      <c r="I61" s="170"/>
      <c r="J61" s="171"/>
      <c r="K61" s="8"/>
    </row>
    <row r="62" spans="2:11" s="81" customFormat="1" ht="15.75" x14ac:dyDescent="0.25">
      <c r="B62" s="168"/>
      <c r="C62" s="419"/>
      <c r="D62" s="419"/>
      <c r="E62" s="419"/>
      <c r="F62" s="419"/>
      <c r="G62" s="419"/>
      <c r="H62" s="419"/>
      <c r="I62" s="419"/>
      <c r="J62" s="420"/>
    </row>
    <row r="63" spans="2:11" ht="12.6" customHeight="1" x14ac:dyDescent="0.2">
      <c r="B63" s="416" t="s">
        <v>29</v>
      </c>
      <c r="C63" s="417"/>
      <c r="D63" s="417"/>
      <c r="E63" s="417"/>
      <c r="F63" s="417"/>
      <c r="G63" s="417"/>
      <c r="H63" s="417"/>
      <c r="I63" s="417"/>
      <c r="J63" s="418"/>
      <c r="K63" s="55"/>
    </row>
    <row r="64" spans="2:11" x14ac:dyDescent="0.2">
      <c r="B64" s="416"/>
      <c r="C64" s="417"/>
      <c r="D64" s="417"/>
      <c r="E64" s="417"/>
      <c r="F64" s="417"/>
      <c r="G64" s="417"/>
      <c r="H64" s="417"/>
      <c r="I64" s="417"/>
      <c r="J64" s="418"/>
      <c r="K64" s="55"/>
    </row>
    <row r="65" spans="2:12" x14ac:dyDescent="0.2">
      <c r="B65" s="416"/>
      <c r="C65" s="417"/>
      <c r="D65" s="417"/>
      <c r="E65" s="417"/>
      <c r="F65" s="417"/>
      <c r="G65" s="417"/>
      <c r="H65" s="417"/>
      <c r="I65" s="417"/>
      <c r="J65" s="418"/>
      <c r="K65" s="55"/>
    </row>
    <row r="66" spans="2:12" x14ac:dyDescent="0.2">
      <c r="B66" s="416"/>
      <c r="C66" s="417"/>
      <c r="D66" s="417"/>
      <c r="E66" s="417"/>
      <c r="F66" s="417"/>
      <c r="G66" s="417"/>
      <c r="H66" s="417"/>
      <c r="I66" s="417"/>
      <c r="J66" s="418"/>
      <c r="K66" s="55"/>
    </row>
    <row r="67" spans="2:12" x14ac:dyDescent="0.2">
      <c r="B67" s="416"/>
      <c r="C67" s="417"/>
      <c r="D67" s="417"/>
      <c r="E67" s="417"/>
      <c r="F67" s="417"/>
      <c r="G67" s="417"/>
      <c r="H67" s="417"/>
      <c r="I67" s="417"/>
      <c r="J67" s="418"/>
      <c r="K67" s="55"/>
    </row>
    <row r="68" spans="2:12" x14ac:dyDescent="0.2">
      <c r="B68" s="416"/>
      <c r="C68" s="417"/>
      <c r="D68" s="417"/>
      <c r="E68" s="417"/>
      <c r="F68" s="417"/>
      <c r="G68" s="417"/>
      <c r="H68" s="417"/>
      <c r="I68" s="417"/>
      <c r="J68" s="418"/>
      <c r="K68" s="55"/>
    </row>
    <row r="69" spans="2:12" x14ac:dyDescent="0.2">
      <c r="B69" s="173"/>
      <c r="C69" s="174"/>
      <c r="J69" s="175"/>
      <c r="K69" s="8"/>
    </row>
    <row r="70" spans="2:12" x14ac:dyDescent="0.2">
      <c r="B70" s="176"/>
      <c r="J70" s="175"/>
      <c r="K70" s="8"/>
    </row>
    <row r="71" spans="2:12" x14ac:dyDescent="0.2">
      <c r="B71" s="177"/>
      <c r="C71" s="14"/>
      <c r="D71" s="14"/>
      <c r="H71" s="14"/>
      <c r="I71" s="14"/>
      <c r="J71" s="175"/>
      <c r="K71" s="8"/>
    </row>
    <row r="72" spans="2:12" x14ac:dyDescent="0.2">
      <c r="B72" s="421" t="s">
        <v>3</v>
      </c>
      <c r="C72" s="422"/>
      <c r="D72" s="422"/>
      <c r="H72" s="422" t="s">
        <v>4</v>
      </c>
      <c r="I72" s="422"/>
      <c r="J72" s="175"/>
      <c r="K72" s="8"/>
    </row>
    <row r="73" spans="2:12" x14ac:dyDescent="0.2">
      <c r="B73" s="178"/>
      <c r="C73" s="25"/>
      <c r="D73" s="25"/>
      <c r="E73" s="25"/>
      <c r="F73" s="25"/>
      <c r="G73" s="25"/>
      <c r="H73" s="25"/>
      <c r="I73" s="25"/>
      <c r="J73" s="179"/>
      <c r="K73" s="26"/>
    </row>
    <row r="74" spans="2:12" s="81" customFormat="1" ht="15.75" x14ac:dyDescent="0.25">
      <c r="B74" s="246" t="s">
        <v>2</v>
      </c>
      <c r="C74" s="80"/>
      <c r="D74" s="80"/>
      <c r="E74" s="80"/>
      <c r="F74" s="80"/>
      <c r="G74" s="80"/>
      <c r="H74" s="80"/>
      <c r="I74" s="80"/>
      <c r="J74" s="165"/>
    </row>
    <row r="75" spans="2:12" s="81" customFormat="1" ht="15.75" x14ac:dyDescent="0.25">
      <c r="B75" s="246" t="s">
        <v>2</v>
      </c>
      <c r="C75" s="80"/>
      <c r="D75" s="80"/>
      <c r="E75" s="80"/>
      <c r="F75" s="80"/>
      <c r="G75" s="80"/>
      <c r="H75" s="80"/>
      <c r="I75" s="80"/>
      <c r="J75" s="165"/>
    </row>
    <row r="76" spans="2:12" s="81" customFormat="1" ht="30.75" customHeight="1" x14ac:dyDescent="0.25">
      <c r="B76" s="407" t="s">
        <v>16</v>
      </c>
      <c r="C76" s="408"/>
      <c r="D76" s="408"/>
      <c r="E76" s="408"/>
      <c r="F76" s="408"/>
      <c r="G76" s="408"/>
      <c r="H76" s="408"/>
      <c r="I76" s="408"/>
      <c r="J76" s="409"/>
    </row>
    <row r="77" spans="2:12" s="81" customFormat="1" ht="75" customHeight="1" x14ac:dyDescent="0.25">
      <c r="B77" s="407" t="s">
        <v>93</v>
      </c>
      <c r="C77" s="408"/>
      <c r="D77" s="408"/>
      <c r="E77" s="408"/>
      <c r="F77" s="408"/>
      <c r="G77" s="408"/>
      <c r="H77" s="408"/>
      <c r="I77" s="408"/>
      <c r="J77" s="409"/>
    </row>
    <row r="78" spans="2:12" s="81" customFormat="1" ht="18" customHeight="1" x14ac:dyDescent="0.25">
      <c r="B78" s="369" t="s">
        <v>9</v>
      </c>
      <c r="C78" s="247"/>
      <c r="D78" s="247"/>
      <c r="E78" s="247"/>
      <c r="F78" s="247"/>
      <c r="G78" s="247"/>
      <c r="H78" s="247"/>
      <c r="I78" s="247"/>
      <c r="J78" s="164"/>
    </row>
    <row r="79" spans="2:12" s="81" customFormat="1" ht="16.5" customHeight="1" x14ac:dyDescent="0.25">
      <c r="B79" s="369" t="s">
        <v>75</v>
      </c>
      <c r="C79" s="247"/>
      <c r="D79" s="247"/>
      <c r="E79" s="247"/>
      <c r="F79" s="247"/>
      <c r="G79" s="247"/>
      <c r="H79" s="247"/>
      <c r="I79" s="247"/>
      <c r="J79" s="164"/>
    </row>
    <row r="80" spans="2:12" s="81" customFormat="1" ht="35.450000000000003" customHeight="1" x14ac:dyDescent="0.25">
      <c r="B80" s="404" t="s">
        <v>76</v>
      </c>
      <c r="C80" s="405"/>
      <c r="D80" s="405"/>
      <c r="E80" s="405"/>
      <c r="F80" s="405"/>
      <c r="G80" s="405"/>
      <c r="H80" s="405"/>
      <c r="I80" s="405"/>
      <c r="J80" s="406"/>
      <c r="K80" s="99"/>
      <c r="L80" s="99"/>
    </row>
    <row r="81" spans="2:12" s="81" customFormat="1" ht="15.75" x14ac:dyDescent="0.25">
      <c r="B81" s="404" t="s">
        <v>77</v>
      </c>
      <c r="C81" s="405"/>
      <c r="D81" s="405"/>
      <c r="E81" s="405"/>
      <c r="F81" s="405"/>
      <c r="G81" s="405"/>
      <c r="H81" s="405"/>
      <c r="I81" s="405"/>
      <c r="J81" s="406"/>
    </row>
    <row r="82" spans="2:12" s="81" customFormat="1" ht="78.599999999999994" customHeight="1" x14ac:dyDescent="0.25">
      <c r="B82" s="404" t="s">
        <v>78</v>
      </c>
      <c r="C82" s="405"/>
      <c r="D82" s="405"/>
      <c r="E82" s="405"/>
      <c r="F82" s="405"/>
      <c r="G82" s="405"/>
      <c r="H82" s="405"/>
      <c r="I82" s="405"/>
      <c r="J82" s="406"/>
      <c r="K82" s="100"/>
      <c r="L82" s="100"/>
    </row>
    <row r="83" spans="2:12" s="81" customFormat="1" ht="51.6" customHeight="1" x14ac:dyDescent="0.25">
      <c r="B83" s="407" t="s">
        <v>79</v>
      </c>
      <c r="C83" s="408"/>
      <c r="D83" s="408"/>
      <c r="E83" s="408"/>
      <c r="F83" s="408"/>
      <c r="G83" s="408"/>
      <c r="H83" s="408"/>
      <c r="I83" s="408"/>
      <c r="J83" s="409"/>
      <c r="K83" s="99"/>
      <c r="L83" s="99"/>
    </row>
    <row r="84" spans="2:12" s="81" customFormat="1" ht="15.75" x14ac:dyDescent="0.25">
      <c r="B84" s="401"/>
      <c r="C84" s="402"/>
      <c r="D84" s="402"/>
      <c r="E84" s="402"/>
      <c r="F84" s="402"/>
      <c r="G84" s="402"/>
      <c r="H84" s="402"/>
      <c r="I84" s="402"/>
      <c r="J84" s="403"/>
    </row>
    <row r="85" spans="2:12" s="81" customFormat="1" ht="15.75" x14ac:dyDescent="0.25">
      <c r="B85" s="2" t="s">
        <v>102</v>
      </c>
    </row>
    <row r="86" spans="2:12" s="81" customFormat="1" ht="15.75" x14ac:dyDescent="0.25"/>
    <row r="87" spans="2:12" x14ac:dyDescent="0.2">
      <c r="B87" s="25"/>
      <c r="C87" s="25"/>
      <c r="D87" s="25"/>
      <c r="E87" s="25"/>
      <c r="F87" s="25"/>
      <c r="G87" s="25"/>
      <c r="H87" s="25"/>
      <c r="I87" s="25"/>
      <c r="J87" s="25"/>
      <c r="K87" s="26"/>
    </row>
  </sheetData>
  <mergeCells count="13">
    <mergeCell ref="C56:I56"/>
    <mergeCell ref="C60:I60"/>
    <mergeCell ref="B63:J68"/>
    <mergeCell ref="B76:J76"/>
    <mergeCell ref="C62:J62"/>
    <mergeCell ref="B72:D72"/>
    <mergeCell ref="H72:I72"/>
    <mergeCell ref="B83:J83"/>
    <mergeCell ref="B81:J81"/>
    <mergeCell ref="B82:J82"/>
    <mergeCell ref="B80:J80"/>
    <mergeCell ref="C57:I57"/>
    <mergeCell ref="B77:J77"/>
  </mergeCells>
  <conditionalFormatting sqref="J48:J51">
    <cfRule type="cellIs" dxfId="7" priority="1" operator="equal">
      <formula>"Does Not Meet Requirement"</formula>
    </cfRule>
  </conditionalFormatting>
  <printOptions horizontalCentered="1"/>
  <pageMargins left="0.2" right="0.2" top="0.75" bottom="0.5" header="0.3" footer="0.05"/>
  <pageSetup scale="38" orientation="portrait"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1"/>
  <sheetViews>
    <sheetView showGridLines="0" view="pageLayout" zoomScale="70" zoomScaleNormal="100" zoomScalePageLayoutView="70" workbookViewId="0">
      <selection activeCell="B4" sqref="B4"/>
    </sheetView>
  </sheetViews>
  <sheetFormatPr defaultColWidth="9.140625" defaultRowHeight="12.75" x14ac:dyDescent="0.2"/>
  <cols>
    <col min="1" max="1" width="1" style="8" customWidth="1"/>
    <col min="2" max="2" width="13.140625" style="9" customWidth="1"/>
    <col min="3" max="3" width="15.42578125" style="9" customWidth="1"/>
    <col min="4" max="5" width="15.28515625" style="9" customWidth="1"/>
    <col min="6" max="6" width="30" style="9" customWidth="1"/>
    <col min="7" max="7" width="27.28515625" style="9" bestFit="1" customWidth="1"/>
    <col min="8" max="8" width="19.42578125" style="9" customWidth="1"/>
    <col min="9" max="9" width="21.28515625" style="9" customWidth="1"/>
    <col min="10" max="10" width="18.7109375" style="9" customWidth="1"/>
    <col min="11" max="11" width="19.28515625" style="9" customWidth="1"/>
    <col min="12" max="12" width="15.7109375" style="8" customWidth="1"/>
    <col min="13" max="16384" width="9.140625" style="8"/>
  </cols>
  <sheetData>
    <row r="1" spans="1:11" ht="15.75" x14ac:dyDescent="0.25">
      <c r="A1" s="2"/>
    </row>
    <row r="2" spans="1:11" s="1" customFormat="1" ht="15.75" x14ac:dyDescent="0.25">
      <c r="A2" s="2"/>
      <c r="B2" s="2" t="s">
        <v>5</v>
      </c>
      <c r="C2" s="2"/>
      <c r="D2" s="3"/>
      <c r="E2" s="3"/>
      <c r="F2" s="4"/>
    </row>
    <row r="3" spans="1:11" s="1" customFormat="1" ht="15.75" x14ac:dyDescent="0.25">
      <c r="B3" s="2"/>
      <c r="C3" s="2"/>
      <c r="D3" s="2"/>
      <c r="E3" s="2"/>
      <c r="F3" s="2"/>
      <c r="G3" s="2"/>
      <c r="H3" s="2"/>
    </row>
    <row r="4" spans="1:11" s="1" customFormat="1" ht="15.75" x14ac:dyDescent="0.25">
      <c r="B4" s="2" t="s">
        <v>6</v>
      </c>
      <c r="C4" s="2"/>
      <c r="D4" s="3" t="s">
        <v>94</v>
      </c>
      <c r="E4" s="3"/>
      <c r="F4" s="4"/>
    </row>
    <row r="5" spans="1:11" x14ac:dyDescent="0.2">
      <c r="K5" s="8"/>
    </row>
    <row r="6" spans="1:11" s="10" customFormat="1" ht="13.5" thickBot="1" x14ac:dyDescent="0.25">
      <c r="B6" s="44"/>
      <c r="C6" s="44"/>
      <c r="D6" s="43" t="s">
        <v>8</v>
      </c>
      <c r="E6" s="43"/>
      <c r="F6" s="117"/>
      <c r="G6" s="117"/>
      <c r="H6" s="117"/>
      <c r="I6" s="117"/>
      <c r="J6" s="117"/>
      <c r="K6" s="118"/>
    </row>
    <row r="7" spans="1:11" s="11" customFormat="1" ht="93.6" customHeight="1" thickBot="1" x14ac:dyDescent="0.25">
      <c r="B7" s="190" t="s">
        <v>68</v>
      </c>
      <c r="C7" s="191" t="s">
        <v>69</v>
      </c>
      <c r="D7" s="191" t="s">
        <v>70</v>
      </c>
      <c r="E7" s="191" t="s">
        <v>50</v>
      </c>
      <c r="F7" s="191" t="s">
        <v>82</v>
      </c>
      <c r="G7" s="191" t="s">
        <v>83</v>
      </c>
      <c r="H7" s="191" t="s">
        <v>81</v>
      </c>
      <c r="I7" s="191" t="s">
        <v>84</v>
      </c>
      <c r="J7" s="192" t="s">
        <v>90</v>
      </c>
      <c r="K7" s="119"/>
    </row>
    <row r="8" spans="1:11" s="11" customFormat="1" ht="15" x14ac:dyDescent="0.2">
      <c r="B8" s="27"/>
      <c r="C8" s="148"/>
      <c r="D8" s="28"/>
      <c r="E8" s="28"/>
      <c r="F8" s="28"/>
      <c r="G8" s="5"/>
      <c r="H8" s="5"/>
      <c r="I8" s="6"/>
      <c r="J8" s="29"/>
      <c r="K8" s="120"/>
    </row>
    <row r="9" spans="1:11" s="11" customFormat="1" ht="15" x14ac:dyDescent="0.2">
      <c r="B9" s="30"/>
      <c r="C9" s="149"/>
      <c r="D9" s="31"/>
      <c r="E9" s="31"/>
      <c r="F9" s="31"/>
      <c r="G9" s="5"/>
      <c r="H9" s="5"/>
      <c r="I9" s="6"/>
      <c r="J9" s="34"/>
      <c r="K9" s="120"/>
    </row>
    <row r="10" spans="1:11" s="11" customFormat="1" ht="15" x14ac:dyDescent="0.2">
      <c r="B10" s="30"/>
      <c r="C10" s="149"/>
      <c r="D10" s="31"/>
      <c r="E10" s="31"/>
      <c r="F10" s="31"/>
      <c r="G10" s="5"/>
      <c r="H10" s="5"/>
      <c r="I10" s="6"/>
      <c r="J10" s="34"/>
      <c r="K10" s="120"/>
    </row>
    <row r="11" spans="1:11" s="11" customFormat="1" ht="15" x14ac:dyDescent="0.2">
      <c r="B11" s="30"/>
      <c r="C11" s="149"/>
      <c r="D11" s="31"/>
      <c r="E11" s="31"/>
      <c r="F11" s="31"/>
      <c r="G11" s="5"/>
      <c r="H11" s="5"/>
      <c r="I11" s="6"/>
      <c r="J11" s="34"/>
      <c r="K11" s="120"/>
    </row>
    <row r="12" spans="1:11" s="11" customFormat="1" ht="15" x14ac:dyDescent="0.2">
      <c r="B12" s="30"/>
      <c r="C12" s="149"/>
      <c r="D12" s="31"/>
      <c r="E12" s="31"/>
      <c r="F12" s="31"/>
      <c r="G12" s="5"/>
      <c r="H12" s="5"/>
      <c r="I12" s="6"/>
      <c r="J12" s="34"/>
      <c r="K12" s="120"/>
    </row>
    <row r="13" spans="1:11" s="11" customFormat="1" ht="14.25" x14ac:dyDescent="0.2">
      <c r="B13" s="30"/>
      <c r="C13" s="149"/>
      <c r="D13" s="31"/>
      <c r="E13" s="31"/>
      <c r="F13" s="31"/>
      <c r="G13" s="32"/>
      <c r="H13" s="32"/>
      <c r="I13" s="33"/>
      <c r="J13" s="34"/>
      <c r="K13" s="120"/>
    </row>
    <row r="14" spans="1:11" s="12" customFormat="1" ht="14.25" x14ac:dyDescent="0.2">
      <c r="B14" s="30"/>
      <c r="C14" s="149"/>
      <c r="D14" s="31"/>
      <c r="E14" s="31"/>
      <c r="F14" s="31"/>
      <c r="G14" s="32"/>
      <c r="H14" s="32"/>
      <c r="I14" s="33"/>
      <c r="J14" s="34"/>
      <c r="K14" s="120"/>
    </row>
    <row r="15" spans="1:11" s="12" customFormat="1" ht="14.25" x14ac:dyDescent="0.2">
      <c r="B15" s="30"/>
      <c r="C15" s="149"/>
      <c r="D15" s="31"/>
      <c r="E15" s="31"/>
      <c r="F15" s="31"/>
      <c r="G15" s="32"/>
      <c r="H15" s="32"/>
      <c r="I15" s="33"/>
      <c r="J15" s="34"/>
      <c r="K15" s="120"/>
    </row>
    <row r="16" spans="1:11" s="12" customFormat="1" ht="14.25" x14ac:dyDescent="0.2">
      <c r="B16" s="30"/>
      <c r="C16" s="149"/>
      <c r="D16" s="31"/>
      <c r="E16" s="31"/>
      <c r="F16" s="31"/>
      <c r="G16" s="32"/>
      <c r="H16" s="32"/>
      <c r="I16" s="33"/>
      <c r="J16" s="34"/>
      <c r="K16" s="120"/>
    </row>
    <row r="17" spans="2:11" s="12" customFormat="1" ht="14.25" x14ac:dyDescent="0.2">
      <c r="B17" s="30"/>
      <c r="C17" s="149"/>
      <c r="D17" s="31"/>
      <c r="E17" s="31"/>
      <c r="F17" s="31"/>
      <c r="G17" s="32"/>
      <c r="H17" s="32"/>
      <c r="I17" s="33"/>
      <c r="J17" s="34"/>
      <c r="K17" s="120"/>
    </row>
    <row r="18" spans="2:11" s="12" customFormat="1" ht="14.25" x14ac:dyDescent="0.2">
      <c r="B18" s="30"/>
      <c r="C18" s="149"/>
      <c r="D18" s="31"/>
      <c r="E18" s="31"/>
      <c r="F18" s="31"/>
      <c r="G18" s="32"/>
      <c r="H18" s="32"/>
      <c r="I18" s="33"/>
      <c r="J18" s="34"/>
      <c r="K18" s="120"/>
    </row>
    <row r="19" spans="2:11" s="12" customFormat="1" ht="14.25" x14ac:dyDescent="0.2">
      <c r="B19" s="30"/>
      <c r="C19" s="149"/>
      <c r="D19" s="31"/>
      <c r="E19" s="31"/>
      <c r="F19" s="31"/>
      <c r="G19" s="32"/>
      <c r="H19" s="32"/>
      <c r="I19" s="33"/>
      <c r="J19" s="34"/>
      <c r="K19" s="120"/>
    </row>
    <row r="20" spans="2:11" s="12" customFormat="1" ht="14.25" x14ac:dyDescent="0.2">
      <c r="B20" s="30"/>
      <c r="C20" s="149"/>
      <c r="D20" s="31"/>
      <c r="E20" s="31"/>
      <c r="F20" s="31"/>
      <c r="G20" s="32"/>
      <c r="H20" s="32"/>
      <c r="I20" s="33"/>
      <c r="J20" s="34"/>
      <c r="K20" s="120"/>
    </row>
    <row r="21" spans="2:11" s="11" customFormat="1" ht="14.25" x14ac:dyDescent="0.2">
      <c r="B21" s="30"/>
      <c r="C21" s="149"/>
      <c r="D21" s="31"/>
      <c r="E21" s="31"/>
      <c r="F21" s="31"/>
      <c r="G21" s="32"/>
      <c r="H21" s="32"/>
      <c r="I21" s="33"/>
      <c r="J21" s="34"/>
      <c r="K21" s="120"/>
    </row>
    <row r="22" spans="2:11" s="12" customFormat="1" ht="14.25" x14ac:dyDescent="0.2">
      <c r="B22" s="30"/>
      <c r="C22" s="149"/>
      <c r="D22" s="31"/>
      <c r="E22" s="31"/>
      <c r="F22" s="31"/>
      <c r="G22" s="32"/>
      <c r="H22" s="32"/>
      <c r="I22" s="33"/>
      <c r="J22" s="34"/>
      <c r="K22" s="120"/>
    </row>
    <row r="23" spans="2:11" s="12" customFormat="1" ht="14.25" x14ac:dyDescent="0.2">
      <c r="B23" s="30"/>
      <c r="C23" s="149"/>
      <c r="D23" s="31"/>
      <c r="E23" s="31"/>
      <c r="F23" s="31"/>
      <c r="G23" s="32"/>
      <c r="H23" s="32"/>
      <c r="I23" s="33"/>
      <c r="J23" s="34"/>
      <c r="K23" s="120"/>
    </row>
    <row r="24" spans="2:11" s="13" customFormat="1" ht="14.25" x14ac:dyDescent="0.2">
      <c r="B24" s="30"/>
      <c r="C24" s="149"/>
      <c r="D24" s="31"/>
      <c r="E24" s="31"/>
      <c r="F24" s="31"/>
      <c r="G24" s="32"/>
      <c r="H24" s="32"/>
      <c r="I24" s="33"/>
      <c r="J24" s="34"/>
      <c r="K24" s="120"/>
    </row>
    <row r="25" spans="2:11" ht="14.25" x14ac:dyDescent="0.2">
      <c r="B25" s="30"/>
      <c r="C25" s="149"/>
      <c r="D25" s="31"/>
      <c r="E25" s="31"/>
      <c r="F25" s="31"/>
      <c r="G25" s="32"/>
      <c r="H25" s="32"/>
      <c r="I25" s="33"/>
      <c r="J25" s="34"/>
      <c r="K25" s="120"/>
    </row>
    <row r="26" spans="2:11" ht="14.25" x14ac:dyDescent="0.2">
      <c r="B26" s="30"/>
      <c r="C26" s="149"/>
      <c r="D26" s="31"/>
      <c r="E26" s="31"/>
      <c r="F26" s="31"/>
      <c r="G26" s="32"/>
      <c r="H26" s="32"/>
      <c r="I26" s="33"/>
      <c r="J26" s="34"/>
      <c r="K26" s="120"/>
    </row>
    <row r="27" spans="2:11" ht="14.25" x14ac:dyDescent="0.2">
      <c r="B27" s="30"/>
      <c r="C27" s="149"/>
      <c r="D27" s="31"/>
      <c r="E27" s="31"/>
      <c r="F27" s="31"/>
      <c r="G27" s="32"/>
      <c r="H27" s="32"/>
      <c r="I27" s="33"/>
      <c r="J27" s="34"/>
      <c r="K27" s="120"/>
    </row>
    <row r="28" spans="2:11" ht="14.25" x14ac:dyDescent="0.2">
      <c r="B28" s="30"/>
      <c r="C28" s="149"/>
      <c r="D28" s="31"/>
      <c r="E28" s="31"/>
      <c r="F28" s="31"/>
      <c r="G28" s="32"/>
      <c r="H28" s="32"/>
      <c r="I28" s="33"/>
      <c r="J28" s="34"/>
      <c r="K28" s="120"/>
    </row>
    <row r="29" spans="2:11" ht="14.25" x14ac:dyDescent="0.2">
      <c r="B29" s="30"/>
      <c r="C29" s="149"/>
      <c r="D29" s="31"/>
      <c r="E29" s="31"/>
      <c r="F29" s="31"/>
      <c r="G29" s="32"/>
      <c r="H29" s="32"/>
      <c r="I29" s="33"/>
      <c r="J29" s="34"/>
      <c r="K29" s="120"/>
    </row>
    <row r="30" spans="2:11" ht="14.25" x14ac:dyDescent="0.2">
      <c r="B30" s="30"/>
      <c r="C30" s="149"/>
      <c r="D30" s="31"/>
      <c r="E30" s="31"/>
      <c r="F30" s="31"/>
      <c r="G30" s="32"/>
      <c r="H30" s="32"/>
      <c r="I30" s="33"/>
      <c r="J30" s="34"/>
      <c r="K30" s="120"/>
    </row>
    <row r="31" spans="2:11" ht="14.25" x14ac:dyDescent="0.2">
      <c r="B31" s="30"/>
      <c r="C31" s="149"/>
      <c r="D31" s="31"/>
      <c r="E31" s="31"/>
      <c r="F31" s="31"/>
      <c r="G31" s="32"/>
      <c r="H31" s="32"/>
      <c r="I31" s="33"/>
      <c r="J31" s="34"/>
      <c r="K31" s="120"/>
    </row>
    <row r="32" spans="2:11" ht="14.25" x14ac:dyDescent="0.2">
      <c r="B32" s="30"/>
      <c r="C32" s="149"/>
      <c r="D32" s="31"/>
      <c r="E32" s="31"/>
      <c r="F32" s="31"/>
      <c r="G32" s="32"/>
      <c r="H32" s="32"/>
      <c r="I32" s="33"/>
      <c r="J32" s="34"/>
      <c r="K32" s="120"/>
    </row>
    <row r="33" spans="2:12" s="15" customFormat="1" ht="14.25" x14ac:dyDescent="0.2">
      <c r="B33" s="30"/>
      <c r="C33" s="149"/>
      <c r="D33" s="31"/>
      <c r="E33" s="31"/>
      <c r="F33" s="31"/>
      <c r="G33" s="32"/>
      <c r="H33" s="32"/>
      <c r="I33" s="33"/>
      <c r="J33" s="34"/>
      <c r="K33" s="120"/>
    </row>
    <row r="34" spans="2:12" s="15" customFormat="1" ht="14.25" x14ac:dyDescent="0.2">
      <c r="B34" s="30"/>
      <c r="C34" s="149"/>
      <c r="D34" s="31"/>
      <c r="E34" s="31"/>
      <c r="F34" s="31"/>
      <c r="G34" s="32"/>
      <c r="H34" s="32"/>
      <c r="I34" s="33"/>
      <c r="J34" s="34"/>
      <c r="K34" s="120"/>
    </row>
    <row r="35" spans="2:12" s="15" customFormat="1" ht="14.25" x14ac:dyDescent="0.2">
      <c r="B35" s="30"/>
      <c r="C35" s="149"/>
      <c r="D35" s="31"/>
      <c r="E35" s="31"/>
      <c r="F35" s="31"/>
      <c r="G35" s="32"/>
      <c r="H35" s="32"/>
      <c r="I35" s="33"/>
      <c r="J35" s="34"/>
      <c r="K35" s="120"/>
    </row>
    <row r="36" spans="2:12" s="15" customFormat="1" ht="14.25" x14ac:dyDescent="0.2">
      <c r="B36" s="30"/>
      <c r="C36" s="149"/>
      <c r="D36" s="31"/>
      <c r="E36" s="31"/>
      <c r="F36" s="31"/>
      <c r="G36" s="32"/>
      <c r="H36" s="32"/>
      <c r="I36" s="33"/>
      <c r="J36" s="34"/>
      <c r="K36" s="120"/>
    </row>
    <row r="37" spans="2:12" s="15" customFormat="1" ht="14.25" x14ac:dyDescent="0.2">
      <c r="B37" s="30"/>
      <c r="C37" s="149"/>
      <c r="D37" s="31"/>
      <c r="E37" s="31"/>
      <c r="F37" s="31"/>
      <c r="G37" s="32"/>
      <c r="H37" s="32"/>
      <c r="I37" s="33"/>
      <c r="J37" s="34"/>
      <c r="K37" s="120"/>
    </row>
    <row r="38" spans="2:12" ht="14.25" x14ac:dyDescent="0.2">
      <c r="B38" s="30"/>
      <c r="C38" s="149"/>
      <c r="D38" s="31"/>
      <c r="E38" s="31"/>
      <c r="F38" s="31"/>
      <c r="G38" s="32"/>
      <c r="H38" s="32"/>
      <c r="I38" s="33"/>
      <c r="J38" s="34"/>
      <c r="K38" s="120"/>
      <c r="L38" s="21"/>
    </row>
    <row r="39" spans="2:12" ht="14.25" x14ac:dyDescent="0.2">
      <c r="B39" s="30"/>
      <c r="C39" s="149"/>
      <c r="D39" s="31"/>
      <c r="E39" s="31"/>
      <c r="F39" s="31"/>
      <c r="G39" s="32"/>
      <c r="H39" s="32"/>
      <c r="I39" s="33"/>
      <c r="J39" s="34"/>
      <c r="K39" s="120"/>
    </row>
    <row r="40" spans="2:12" ht="15" thickBot="1" x14ac:dyDescent="0.25">
      <c r="B40" s="35"/>
      <c r="C40" s="150"/>
      <c r="D40" s="36"/>
      <c r="E40" s="36"/>
      <c r="F40" s="36"/>
      <c r="G40" s="37"/>
      <c r="H40" s="37"/>
      <c r="I40" s="38"/>
      <c r="J40" s="39"/>
      <c r="K40" s="120"/>
    </row>
    <row r="41" spans="2:12" s="20" customFormat="1" ht="15.75" thickBot="1" x14ac:dyDescent="0.3">
      <c r="B41" s="113" t="s">
        <v>0</v>
      </c>
      <c r="C41" s="156"/>
      <c r="D41" s="114"/>
      <c r="E41" s="114"/>
      <c r="F41" s="114"/>
      <c r="G41" s="114"/>
      <c r="H41" s="114"/>
      <c r="I41" s="102">
        <f>+SUM(I8:I40)</f>
        <v>0</v>
      </c>
      <c r="J41" s="121"/>
    </row>
    <row r="42" spans="2:12" ht="15.75" thickBot="1" x14ac:dyDescent="0.3">
      <c r="B42" s="151" t="s">
        <v>13</v>
      </c>
      <c r="C42" s="152"/>
      <c r="D42" s="153"/>
      <c r="E42" s="153"/>
      <c r="F42" s="153"/>
      <c r="G42" s="153"/>
      <c r="H42" s="154"/>
      <c r="I42" s="155"/>
      <c r="J42" s="398"/>
      <c r="K42" s="24"/>
    </row>
    <row r="43" spans="2:12" ht="15" x14ac:dyDescent="0.25">
      <c r="B43" s="22" t="s">
        <v>0</v>
      </c>
      <c r="C43" s="157"/>
      <c r="D43" s="23"/>
      <c r="E43" s="23"/>
      <c r="F43" s="23"/>
      <c r="G43" s="115" t="s">
        <v>17</v>
      </c>
      <c r="H43" s="23"/>
      <c r="I43" s="61">
        <f>SUMIFS($I$8:$I$40,$G$8:$G$40,"2B")</f>
        <v>0</v>
      </c>
      <c r="J43" s="51"/>
      <c r="K43" s="122"/>
    </row>
    <row r="44" spans="2:12" ht="15" x14ac:dyDescent="0.25">
      <c r="B44" s="45" t="s">
        <v>0</v>
      </c>
      <c r="C44" s="158"/>
      <c r="D44" s="41"/>
      <c r="E44" s="41"/>
      <c r="F44" s="41"/>
      <c r="G44" s="106" t="s">
        <v>18</v>
      </c>
      <c r="H44" s="41"/>
      <c r="I44" s="56">
        <f>SUMIFS($I$8:$I$40,$G$8:$G$40,"2C")</f>
        <v>0</v>
      </c>
      <c r="J44" s="52"/>
      <c r="K44" s="122"/>
    </row>
    <row r="45" spans="2:12" ht="30" x14ac:dyDescent="0.25">
      <c r="B45" s="45" t="s">
        <v>0</v>
      </c>
      <c r="C45" s="158"/>
      <c r="D45" s="41"/>
      <c r="E45" s="41"/>
      <c r="F45" s="41"/>
      <c r="G45" s="106" t="s">
        <v>19</v>
      </c>
      <c r="H45" s="41"/>
      <c r="I45" s="56">
        <f>SUMIFS($I$8:$I$40,$G$8:$G$40,"3A")</f>
        <v>0</v>
      </c>
      <c r="J45" s="52"/>
      <c r="K45" s="122"/>
    </row>
    <row r="46" spans="2:12" ht="30" x14ac:dyDescent="0.25">
      <c r="B46" s="45" t="s">
        <v>0</v>
      </c>
      <c r="C46" s="158"/>
      <c r="D46" s="41"/>
      <c r="E46" s="41"/>
      <c r="F46" s="41"/>
      <c r="G46" s="106" t="s">
        <v>20</v>
      </c>
      <c r="H46" s="41"/>
      <c r="I46" s="56">
        <f>SUMIFS($I$8:$I$40,$G$8:$G$40,"3B")</f>
        <v>0</v>
      </c>
      <c r="J46" s="52"/>
      <c r="K46" s="122"/>
    </row>
    <row r="47" spans="2:12" ht="30" x14ac:dyDescent="0.25">
      <c r="B47" s="45" t="s">
        <v>0</v>
      </c>
      <c r="C47" s="158"/>
      <c r="D47" s="41"/>
      <c r="E47" s="41"/>
      <c r="F47" s="41"/>
      <c r="G47" s="106" t="s">
        <v>21</v>
      </c>
      <c r="H47" s="41"/>
      <c r="I47" s="56">
        <f>SUMIFS($I$8:$I$40,$G$8:$G$40,"4A")</f>
        <v>0</v>
      </c>
      <c r="J47" s="52"/>
      <c r="K47" s="122"/>
    </row>
    <row r="48" spans="2:12" ht="30" x14ac:dyDescent="0.25">
      <c r="B48" s="45" t="s">
        <v>0</v>
      </c>
      <c r="C48" s="158"/>
      <c r="D48" s="41"/>
      <c r="E48" s="41"/>
      <c r="F48" s="41"/>
      <c r="G48" s="106" t="s">
        <v>22</v>
      </c>
      <c r="H48" s="41"/>
      <c r="I48" s="56">
        <f>SUMIFS($I$8:$I$40,$G$8:$G$40,"4B")</f>
        <v>0</v>
      </c>
      <c r="J48" s="52"/>
      <c r="K48" s="122"/>
    </row>
    <row r="49" spans="2:11" ht="30.75" thickBot="1" x14ac:dyDescent="0.3">
      <c r="B49" s="46" t="s">
        <v>0</v>
      </c>
      <c r="C49" s="159"/>
      <c r="D49" s="42"/>
      <c r="E49" s="42"/>
      <c r="F49" s="42"/>
      <c r="G49" s="107" t="s">
        <v>23</v>
      </c>
      <c r="H49" s="42"/>
      <c r="I49" s="58">
        <f>SUMIFS($I$8:$I$40,$G$8:$G$40,"4C")</f>
        <v>0</v>
      </c>
      <c r="J49" s="53"/>
      <c r="K49" s="122"/>
    </row>
    <row r="50" spans="2:11" ht="15.75" thickBot="1" x14ac:dyDescent="0.3">
      <c r="B50" s="47" t="s">
        <v>1</v>
      </c>
      <c r="C50" s="162"/>
      <c r="D50" s="40"/>
      <c r="E50" s="40"/>
      <c r="F50" s="40"/>
      <c r="G50" s="40"/>
      <c r="H50" s="40"/>
      <c r="I50" s="58">
        <f>SUM(I43:I49)</f>
        <v>0</v>
      </c>
      <c r="J50" s="54"/>
      <c r="K50" s="120"/>
    </row>
    <row r="51" spans="2:11" ht="30" x14ac:dyDescent="0.25">
      <c r="B51" s="77" t="s">
        <v>11</v>
      </c>
      <c r="C51" s="163"/>
      <c r="D51" s="78"/>
      <c r="E51" s="78"/>
      <c r="F51" s="78"/>
      <c r="G51" s="78"/>
      <c r="H51" s="134" t="s">
        <v>104</v>
      </c>
      <c r="I51" s="19" t="str">
        <f>IFERROR(I41/I42,"")</f>
        <v/>
      </c>
      <c r="J51" s="60" t="str">
        <f>IF(I51="","No Data",IF(I51&gt;=0.65,"Meets Requirement",IF(I51&lt;0.65,"Does Not Meet Requirement")))</f>
        <v>No Data</v>
      </c>
      <c r="K51" s="122"/>
    </row>
    <row r="52" spans="2:11" s="13" customFormat="1" ht="54" customHeight="1" thickBot="1" x14ac:dyDescent="0.25">
      <c r="B52" s="46" t="s">
        <v>24</v>
      </c>
      <c r="C52" s="159"/>
      <c r="D52" s="116"/>
      <c r="E52" s="116"/>
      <c r="F52" s="116"/>
      <c r="G52" s="116"/>
      <c r="H52" s="135" t="s">
        <v>97</v>
      </c>
      <c r="I52" s="74" t="str">
        <f>IFERROR(SUM(I45:I49)/I50,"")</f>
        <v/>
      </c>
      <c r="J52" s="101" t="str">
        <f>IF(I52="","No Data",IF(I52&gt;=0.4,"Meets Requirement",IF(I52&lt;0.4,"Does Not Meet Requirement")))</f>
        <v>No Data</v>
      </c>
    </row>
    <row r="53" spans="2:11" customFormat="1" ht="12" customHeight="1" x14ac:dyDescent="0.2"/>
    <row r="54" spans="2:11" customFormat="1" x14ac:dyDescent="0.2"/>
    <row r="55" spans="2:11" s="109" customFormat="1" ht="15.75" x14ac:dyDescent="0.25">
      <c r="B55" s="370" t="s">
        <v>31</v>
      </c>
      <c r="C55" s="371"/>
      <c r="D55" s="371"/>
      <c r="E55" s="371"/>
      <c r="F55" s="372"/>
      <c r="G55" s="372"/>
      <c r="H55" s="372"/>
      <c r="I55" s="373"/>
      <c r="J55" s="382"/>
    </row>
    <row r="56" spans="2:11" s="81" customFormat="1" ht="15.75" x14ac:dyDescent="0.25">
      <c r="B56" s="308" t="s">
        <v>30</v>
      </c>
      <c r="C56" s="109" t="s">
        <v>32</v>
      </c>
      <c r="D56" s="109"/>
      <c r="E56" s="240"/>
      <c r="F56" s="240"/>
      <c r="G56" s="240"/>
      <c r="H56" s="241"/>
      <c r="I56" s="242"/>
      <c r="J56" s="165"/>
    </row>
    <row r="57" spans="2:11" s="81" customFormat="1" ht="15.75" x14ac:dyDescent="0.25">
      <c r="B57" s="308" t="s">
        <v>30</v>
      </c>
      <c r="C57" s="258" t="s">
        <v>27</v>
      </c>
      <c r="D57" s="258"/>
      <c r="E57" s="259"/>
      <c r="F57" s="259"/>
      <c r="G57" s="259"/>
      <c r="H57" s="259"/>
      <c r="I57" s="260"/>
      <c r="J57" s="164"/>
    </row>
    <row r="58" spans="2:11" s="81" customFormat="1" ht="15.75" x14ac:dyDescent="0.25">
      <c r="B58" s="308" t="s">
        <v>30</v>
      </c>
      <c r="C58" s="408" t="s">
        <v>111</v>
      </c>
      <c r="D58" s="408"/>
      <c r="E58" s="408"/>
      <c r="F58" s="408"/>
      <c r="G58" s="408"/>
      <c r="H58" s="408"/>
      <c r="I58" s="408"/>
      <c r="J58" s="164"/>
    </row>
    <row r="59" spans="2:11" s="81" customFormat="1" ht="12.6" customHeight="1" x14ac:dyDescent="0.25">
      <c r="B59" s="423" t="s">
        <v>29</v>
      </c>
      <c r="C59" s="412"/>
      <c r="D59" s="412"/>
      <c r="E59" s="412"/>
      <c r="F59" s="412"/>
      <c r="G59" s="412"/>
      <c r="H59" s="412"/>
      <c r="I59" s="412"/>
      <c r="J59" s="424"/>
      <c r="K59" s="309"/>
    </row>
    <row r="60" spans="2:11" s="81" customFormat="1" ht="15.75" x14ac:dyDescent="0.25">
      <c r="B60" s="423"/>
      <c r="C60" s="412"/>
      <c r="D60" s="412"/>
      <c r="E60" s="412"/>
      <c r="F60" s="412"/>
      <c r="G60" s="412"/>
      <c r="H60" s="412"/>
      <c r="I60" s="412"/>
      <c r="J60" s="424"/>
      <c r="K60" s="309"/>
    </row>
    <row r="61" spans="2:11" s="81" customFormat="1" ht="15.75" x14ac:dyDescent="0.25">
      <c r="B61" s="423"/>
      <c r="C61" s="412"/>
      <c r="D61" s="412"/>
      <c r="E61" s="412"/>
      <c r="F61" s="412"/>
      <c r="G61" s="412"/>
      <c r="H61" s="412"/>
      <c r="I61" s="412"/>
      <c r="J61" s="424"/>
      <c r="K61" s="309"/>
    </row>
    <row r="62" spans="2:11" s="81" customFormat="1" ht="15.75" x14ac:dyDescent="0.25">
      <c r="B62" s="423"/>
      <c r="C62" s="412"/>
      <c r="D62" s="412"/>
      <c r="E62" s="412"/>
      <c r="F62" s="412"/>
      <c r="G62" s="412"/>
      <c r="H62" s="412"/>
      <c r="I62" s="412"/>
      <c r="J62" s="424"/>
      <c r="K62" s="309"/>
    </row>
    <row r="63" spans="2:11" s="81" customFormat="1" ht="15.75" x14ac:dyDescent="0.25">
      <c r="B63" s="423"/>
      <c r="C63" s="412"/>
      <c r="D63" s="412"/>
      <c r="E63" s="412"/>
      <c r="F63" s="412"/>
      <c r="G63" s="412"/>
      <c r="H63" s="412"/>
      <c r="I63" s="412"/>
      <c r="J63" s="424"/>
      <c r="K63" s="309"/>
    </row>
    <row r="64" spans="2:11" s="81" customFormat="1" ht="23.25" customHeight="1" x14ac:dyDescent="0.25">
      <c r="B64" s="423"/>
      <c r="C64" s="412"/>
      <c r="D64" s="412"/>
      <c r="E64" s="412"/>
      <c r="F64" s="412"/>
      <c r="G64" s="412"/>
      <c r="H64" s="412"/>
      <c r="I64" s="412"/>
      <c r="J64" s="424"/>
      <c r="K64" s="310"/>
    </row>
    <row r="65" spans="1:11" s="81" customFormat="1" ht="15.75" x14ac:dyDescent="0.25">
      <c r="B65" s="404"/>
      <c r="C65" s="405"/>
      <c r="D65" s="405"/>
      <c r="E65" s="405"/>
      <c r="F65" s="405"/>
      <c r="G65" s="405"/>
      <c r="H65" s="405"/>
      <c r="I65" s="405"/>
      <c r="J65" s="406"/>
      <c r="K65" s="383"/>
    </row>
    <row r="66" spans="1:11" s="81" customFormat="1" ht="15.75" x14ac:dyDescent="0.25">
      <c r="B66" s="384"/>
      <c r="C66" s="385"/>
      <c r="D66" s="385"/>
      <c r="E66" s="385"/>
      <c r="F66" s="385"/>
      <c r="G66" s="385"/>
      <c r="H66" s="385"/>
      <c r="I66" s="385"/>
      <c r="J66" s="386"/>
      <c r="K66" s="310"/>
    </row>
    <row r="67" spans="1:11" s="81" customFormat="1" ht="15.75" x14ac:dyDescent="0.25">
      <c r="B67" s="387"/>
      <c r="C67" s="388"/>
      <c r="D67" s="388"/>
      <c r="E67" s="385"/>
      <c r="F67" s="385"/>
      <c r="G67" s="385"/>
      <c r="H67" s="388"/>
      <c r="I67" s="388"/>
      <c r="J67" s="386"/>
      <c r="K67" s="310"/>
    </row>
    <row r="68" spans="1:11" s="81" customFormat="1" ht="15.75" x14ac:dyDescent="0.25">
      <c r="B68" s="426" t="s">
        <v>3</v>
      </c>
      <c r="C68" s="425"/>
      <c r="D68" s="425"/>
      <c r="E68" s="109"/>
      <c r="F68" s="109"/>
      <c r="G68" s="247"/>
      <c r="H68" s="425" t="s">
        <v>4</v>
      </c>
      <c r="I68" s="425"/>
      <c r="J68" s="386"/>
      <c r="K68" s="310"/>
    </row>
    <row r="69" spans="1:11" s="81" customFormat="1" ht="15.75" x14ac:dyDescent="0.25">
      <c r="B69" s="384"/>
      <c r="C69" s="385"/>
      <c r="D69" s="385"/>
      <c r="E69" s="385"/>
      <c r="F69" s="385"/>
      <c r="G69" s="80"/>
      <c r="H69" s="385"/>
      <c r="I69" s="385"/>
      <c r="J69" s="386"/>
      <c r="K69" s="310"/>
    </row>
    <row r="70" spans="1:11" s="81" customFormat="1" ht="15.75" x14ac:dyDescent="0.25">
      <c r="B70" s="331" t="s">
        <v>2</v>
      </c>
      <c r="C70" s="332"/>
      <c r="D70" s="385"/>
      <c r="E70" s="385"/>
      <c r="F70" s="385"/>
      <c r="G70" s="385"/>
      <c r="H70" s="385"/>
      <c r="I70" s="385"/>
      <c r="J70" s="386"/>
      <c r="K70" s="310"/>
    </row>
    <row r="71" spans="1:11" s="81" customFormat="1" ht="44.1" customHeight="1" x14ac:dyDescent="0.25">
      <c r="A71" s="333"/>
      <c r="B71" s="407" t="s">
        <v>37</v>
      </c>
      <c r="C71" s="408"/>
      <c r="D71" s="408"/>
      <c r="E71" s="408"/>
      <c r="F71" s="408"/>
      <c r="G71" s="408"/>
      <c r="H71" s="408"/>
      <c r="I71" s="408"/>
      <c r="J71" s="409"/>
      <c r="K71" s="99"/>
    </row>
    <row r="72" spans="1:11" s="81" customFormat="1" ht="66" customHeight="1" x14ac:dyDescent="0.25">
      <c r="A72" s="333"/>
      <c r="B72" s="407" t="s">
        <v>93</v>
      </c>
      <c r="C72" s="408"/>
      <c r="D72" s="408"/>
      <c r="E72" s="408"/>
      <c r="F72" s="408"/>
      <c r="G72" s="408"/>
      <c r="H72" s="408"/>
      <c r="I72" s="408"/>
      <c r="J72" s="409"/>
      <c r="K72" s="99"/>
    </row>
    <row r="73" spans="1:11" s="81" customFormat="1" ht="15.75" x14ac:dyDescent="0.25">
      <c r="A73" s="333"/>
      <c r="B73" s="312" t="s">
        <v>85</v>
      </c>
      <c r="C73" s="258"/>
      <c r="D73" s="80"/>
      <c r="E73" s="80"/>
      <c r="F73" s="80"/>
      <c r="G73" s="80"/>
      <c r="H73" s="80"/>
      <c r="I73" s="80"/>
      <c r="J73" s="311"/>
    </row>
    <row r="74" spans="1:11" s="81" customFormat="1" ht="15.75" x14ac:dyDescent="0.25">
      <c r="A74" s="333"/>
      <c r="B74" s="312" t="s">
        <v>86</v>
      </c>
      <c r="C74" s="258"/>
      <c r="D74" s="80"/>
      <c r="E74" s="80"/>
      <c r="F74" s="80"/>
      <c r="G74" s="80"/>
      <c r="H74" s="80"/>
      <c r="I74" s="80"/>
      <c r="J74" s="311"/>
    </row>
    <row r="75" spans="1:11" s="81" customFormat="1" ht="36" customHeight="1" x14ac:dyDescent="0.25">
      <c r="A75" s="313"/>
      <c r="B75" s="407" t="s">
        <v>87</v>
      </c>
      <c r="C75" s="408"/>
      <c r="D75" s="408"/>
      <c r="E75" s="408"/>
      <c r="F75" s="408"/>
      <c r="G75" s="408"/>
      <c r="H75" s="408"/>
      <c r="I75" s="408"/>
      <c r="J75" s="409"/>
      <c r="K75" s="99"/>
    </row>
    <row r="76" spans="1:11" s="81" customFormat="1" ht="20.100000000000001" customHeight="1" x14ac:dyDescent="0.25">
      <c r="A76" s="333"/>
      <c r="B76" s="407" t="s">
        <v>88</v>
      </c>
      <c r="C76" s="408"/>
      <c r="D76" s="408"/>
      <c r="E76" s="408"/>
      <c r="F76" s="408"/>
      <c r="G76" s="408"/>
      <c r="H76" s="408"/>
      <c r="I76" s="408"/>
      <c r="J76" s="409"/>
      <c r="K76" s="99"/>
    </row>
    <row r="77" spans="1:11" s="81" customFormat="1" ht="66.95" customHeight="1" x14ac:dyDescent="0.25">
      <c r="A77" s="313"/>
      <c r="B77" s="404" t="s">
        <v>89</v>
      </c>
      <c r="C77" s="405"/>
      <c r="D77" s="405"/>
      <c r="E77" s="405"/>
      <c r="F77" s="405"/>
      <c r="G77" s="405"/>
      <c r="H77" s="405"/>
      <c r="I77" s="405"/>
      <c r="J77" s="406"/>
      <c r="K77" s="100"/>
    </row>
    <row r="78" spans="1:11" s="81" customFormat="1" ht="15.75" x14ac:dyDescent="0.25">
      <c r="B78" s="389" t="s">
        <v>102</v>
      </c>
      <c r="C78" s="390"/>
      <c r="D78" s="388"/>
      <c r="E78" s="388"/>
      <c r="F78" s="388"/>
      <c r="G78" s="388"/>
      <c r="H78" s="388"/>
      <c r="I78" s="388"/>
      <c r="J78" s="391"/>
      <c r="K78" s="310"/>
    </row>
    <row r="79" spans="1:11" s="81" customFormat="1" ht="15.75" x14ac:dyDescent="0.25">
      <c r="B79" s="385"/>
      <c r="C79" s="385"/>
      <c r="D79" s="385"/>
      <c r="E79" s="385"/>
      <c r="F79" s="385"/>
      <c r="G79" s="385"/>
      <c r="H79" s="385"/>
      <c r="I79" s="385"/>
      <c r="J79" s="385"/>
      <c r="K79" s="310"/>
    </row>
    <row r="80" spans="1:11" s="81" customFormat="1" ht="15.75" x14ac:dyDescent="0.25">
      <c r="B80" s="385"/>
      <c r="C80" s="385"/>
      <c r="D80" s="385"/>
      <c r="E80" s="385"/>
      <c r="F80" s="385"/>
      <c r="G80" s="385"/>
      <c r="H80" s="385"/>
      <c r="I80" s="385"/>
      <c r="J80" s="385"/>
      <c r="K80" s="310"/>
    </row>
    <row r="81" spans="2:11" x14ac:dyDescent="0.2">
      <c r="B81" s="117"/>
      <c r="C81" s="117"/>
      <c r="D81" s="117"/>
      <c r="E81" s="117"/>
      <c r="F81" s="117"/>
      <c r="G81" s="117"/>
      <c r="H81" s="117"/>
      <c r="I81" s="117"/>
      <c r="J81" s="117"/>
      <c r="K81" s="118"/>
    </row>
  </sheetData>
  <mergeCells count="10">
    <mergeCell ref="B77:J77"/>
    <mergeCell ref="C58:I58"/>
    <mergeCell ref="B59:J64"/>
    <mergeCell ref="B65:J65"/>
    <mergeCell ref="B71:J71"/>
    <mergeCell ref="B76:J76"/>
    <mergeCell ref="B72:J72"/>
    <mergeCell ref="H68:I68"/>
    <mergeCell ref="B68:D68"/>
    <mergeCell ref="B75:J75"/>
  </mergeCells>
  <conditionalFormatting sqref="J51:J52">
    <cfRule type="cellIs" dxfId="6" priority="1" operator="equal">
      <formula>"Does Not Meet Requirement"</formula>
    </cfRule>
  </conditionalFormatting>
  <printOptions horizontalCentered="1"/>
  <pageMargins left="0.2" right="0.2" top="0.75" bottom="0.75" header="0.3" footer="0.3"/>
  <pageSetup scale="46" orientation="portrait" r:id="rId1"/>
  <headerFooter>
    <oddHeader xml:space="preserve">&amp;L&amp;G&amp;C&amp;"Times New Roman,Bold"&amp;14ACOM Policy  307, Attachment B - CYE 22-
Alternative Payment Model Strategies and Performance-Based Payments Incentive Certification 
</oddHeader>
    <oddFooter>&amp;L&amp;"Times New Roman,Bold"Effective Date: 10/01/21,&amp;KFF0000 09/30/22&amp;K000000
Approval Date: 10/15/21, &amp;KFF0000 10/06/22&amp;C&amp;"Times New Roman,Bold"&amp;12 307, Attachment B -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0"/>
  <sheetViews>
    <sheetView showGridLines="0" view="pageLayout" topLeftCell="A46" zoomScale="80" zoomScaleNormal="80" zoomScalePageLayoutView="80" workbookViewId="0">
      <selection activeCell="B4" sqref="B4"/>
    </sheetView>
  </sheetViews>
  <sheetFormatPr defaultColWidth="8.7109375" defaultRowHeight="15.75" x14ac:dyDescent="0.25"/>
  <cols>
    <col min="1" max="1" width="7.85546875" style="81" customWidth="1"/>
    <col min="2" max="2" width="16.42578125" style="80" customWidth="1"/>
    <col min="3" max="3" width="14.7109375" style="80" customWidth="1"/>
    <col min="4" max="4" width="12.7109375" style="80" customWidth="1"/>
    <col min="5" max="5" width="15.7109375" style="80" customWidth="1"/>
    <col min="6" max="6" width="19.7109375" style="80" customWidth="1"/>
    <col min="7" max="7" width="18.85546875" style="80" customWidth="1"/>
    <col min="8" max="8" width="21.28515625" style="80" customWidth="1"/>
    <col min="9" max="9" width="19.28515625" style="80" customWidth="1"/>
    <col min="10" max="10" width="19.140625" style="81" customWidth="1"/>
    <col min="11" max="16384" width="8.7109375" style="81"/>
  </cols>
  <sheetData>
    <row r="1" spans="1:10" x14ac:dyDescent="0.25">
      <c r="A1" s="2"/>
    </row>
    <row r="2" spans="1:10" x14ac:dyDescent="0.25">
      <c r="A2" s="2"/>
      <c r="B2" s="2" t="s">
        <v>5</v>
      </c>
      <c r="C2" s="81"/>
      <c r="D2" s="3"/>
      <c r="E2" s="3"/>
      <c r="F2" s="3"/>
      <c r="G2" s="3"/>
      <c r="H2" s="187"/>
      <c r="I2" s="81"/>
    </row>
    <row r="3" spans="1:10" x14ac:dyDescent="0.25">
      <c r="B3" s="2"/>
      <c r="C3" s="81"/>
      <c r="D3" s="2"/>
      <c r="E3" s="2"/>
      <c r="F3" s="2"/>
      <c r="G3" s="2"/>
      <c r="H3" s="81"/>
      <c r="I3" s="81"/>
    </row>
    <row r="4" spans="1:10" x14ac:dyDescent="0.25">
      <c r="B4" s="2" t="s">
        <v>6</v>
      </c>
      <c r="C4" s="81"/>
      <c r="D4" s="48" t="s">
        <v>39</v>
      </c>
      <c r="E4" s="48"/>
      <c r="F4" s="3"/>
      <c r="G4" s="3"/>
      <c r="H4" s="187"/>
      <c r="I4" s="81"/>
    </row>
    <row r="5" spans="1:10" x14ac:dyDescent="0.25">
      <c r="B5" s="2"/>
      <c r="C5" s="81"/>
      <c r="D5" s="2"/>
      <c r="E5" s="2"/>
      <c r="F5" s="2"/>
      <c r="G5" s="2"/>
      <c r="H5" s="81"/>
      <c r="I5" s="81"/>
    </row>
    <row r="6" spans="1:10" ht="16.5" thickBot="1" x14ac:dyDescent="0.3">
      <c r="B6" s="188"/>
      <c r="C6" s="189" t="s">
        <v>8</v>
      </c>
    </row>
    <row r="7" spans="1:10" s="82" customFormat="1" ht="81.75" x14ac:dyDescent="0.25">
      <c r="B7" s="190" t="s">
        <v>68</v>
      </c>
      <c r="C7" s="191" t="s">
        <v>69</v>
      </c>
      <c r="D7" s="191" t="s">
        <v>70</v>
      </c>
      <c r="E7" s="191" t="s">
        <v>50</v>
      </c>
      <c r="F7" s="191" t="s">
        <v>82</v>
      </c>
      <c r="G7" s="191" t="s">
        <v>83</v>
      </c>
      <c r="H7" s="191" t="s">
        <v>81</v>
      </c>
      <c r="I7" s="191" t="s">
        <v>84</v>
      </c>
      <c r="J7" s="192" t="s">
        <v>80</v>
      </c>
    </row>
    <row r="8" spans="1:10" s="83" customFormat="1" x14ac:dyDescent="0.2">
      <c r="B8" s="84"/>
      <c r="C8" s="85"/>
      <c r="D8" s="85"/>
      <c r="E8" s="85"/>
      <c r="F8" s="85"/>
      <c r="G8" s="85"/>
      <c r="H8" s="85"/>
      <c r="I8" s="86"/>
      <c r="J8" s="87"/>
    </row>
    <row r="9" spans="1:10" s="83" customFormat="1" x14ac:dyDescent="0.2">
      <c r="B9" s="84"/>
      <c r="C9" s="85"/>
      <c r="D9" s="85"/>
      <c r="E9" s="85"/>
      <c r="F9" s="85"/>
      <c r="G9" s="85"/>
      <c r="H9" s="85"/>
      <c r="I9" s="86"/>
      <c r="J9" s="87"/>
    </row>
    <row r="10" spans="1:10" s="83" customFormat="1" x14ac:dyDescent="0.2">
      <c r="B10" s="84"/>
      <c r="C10" s="85"/>
      <c r="D10" s="85"/>
      <c r="E10" s="85"/>
      <c r="F10" s="85"/>
      <c r="G10" s="85"/>
      <c r="H10" s="85"/>
      <c r="I10" s="86"/>
      <c r="J10" s="87"/>
    </row>
    <row r="11" spans="1:10" s="83" customFormat="1" x14ac:dyDescent="0.2">
      <c r="B11" s="84"/>
      <c r="C11" s="85"/>
      <c r="D11" s="85"/>
      <c r="E11" s="85"/>
      <c r="F11" s="85"/>
      <c r="G11" s="85"/>
      <c r="H11" s="85"/>
      <c r="I11" s="86"/>
      <c r="J11" s="87"/>
    </row>
    <row r="12" spans="1:10" s="83" customFormat="1" x14ac:dyDescent="0.2">
      <c r="B12" s="84"/>
      <c r="C12" s="85"/>
      <c r="D12" s="85"/>
      <c r="E12" s="85"/>
      <c r="F12" s="85"/>
      <c r="G12" s="85"/>
      <c r="H12" s="85"/>
      <c r="I12" s="86"/>
      <c r="J12" s="87"/>
    </row>
    <row r="13" spans="1:10" s="83" customFormat="1" x14ac:dyDescent="0.2">
      <c r="B13" s="84"/>
      <c r="C13" s="85"/>
      <c r="D13" s="85"/>
      <c r="E13" s="85"/>
      <c r="F13" s="85"/>
      <c r="G13" s="85"/>
      <c r="H13" s="85"/>
      <c r="I13" s="86"/>
      <c r="J13" s="87"/>
    </row>
    <row r="14" spans="1:10" s="83" customFormat="1" x14ac:dyDescent="0.2">
      <c r="B14" s="84"/>
      <c r="C14" s="85"/>
      <c r="D14" s="85"/>
      <c r="E14" s="85"/>
      <c r="F14" s="85"/>
      <c r="G14" s="85"/>
      <c r="H14" s="85"/>
      <c r="I14" s="86"/>
      <c r="J14" s="87"/>
    </row>
    <row r="15" spans="1:10" s="83" customFormat="1" x14ac:dyDescent="0.2">
      <c r="B15" s="84"/>
      <c r="C15" s="85"/>
      <c r="D15" s="85"/>
      <c r="E15" s="85"/>
      <c r="F15" s="85"/>
      <c r="G15" s="85"/>
      <c r="H15" s="85"/>
      <c r="I15" s="86"/>
      <c r="J15" s="87"/>
    </row>
    <row r="16" spans="1:10" s="83" customFormat="1" x14ac:dyDescent="0.2">
      <c r="B16" s="84"/>
      <c r="C16" s="85"/>
      <c r="D16" s="85"/>
      <c r="E16" s="85"/>
      <c r="F16" s="85"/>
      <c r="G16" s="85"/>
      <c r="H16" s="85"/>
      <c r="I16" s="86"/>
      <c r="J16" s="87"/>
    </row>
    <row r="17" spans="2:10" s="83" customFormat="1" x14ac:dyDescent="0.2">
      <c r="B17" s="84"/>
      <c r="C17" s="85"/>
      <c r="D17" s="85"/>
      <c r="E17" s="85"/>
      <c r="F17" s="85"/>
      <c r="G17" s="85"/>
      <c r="H17" s="85"/>
      <c r="I17" s="86"/>
      <c r="J17" s="87"/>
    </row>
    <row r="18" spans="2:10" s="83" customFormat="1" x14ac:dyDescent="0.2">
      <c r="B18" s="84"/>
      <c r="C18" s="85"/>
      <c r="D18" s="85"/>
      <c r="E18" s="85"/>
      <c r="F18" s="85"/>
      <c r="G18" s="85"/>
      <c r="H18" s="85"/>
      <c r="I18" s="86"/>
      <c r="J18" s="87"/>
    </row>
    <row r="19" spans="2:10" s="83" customFormat="1" x14ac:dyDescent="0.2">
      <c r="B19" s="84"/>
      <c r="C19" s="85"/>
      <c r="D19" s="85"/>
      <c r="E19" s="85"/>
      <c r="F19" s="85"/>
      <c r="G19" s="85"/>
      <c r="H19" s="85"/>
      <c r="I19" s="86"/>
      <c r="J19" s="87"/>
    </row>
    <row r="20" spans="2:10" s="83" customFormat="1" x14ac:dyDescent="0.2">
      <c r="B20" s="84"/>
      <c r="C20" s="85"/>
      <c r="D20" s="85"/>
      <c r="E20" s="85"/>
      <c r="F20" s="85"/>
      <c r="G20" s="85"/>
      <c r="H20" s="85"/>
      <c r="I20" s="86"/>
      <c r="J20" s="87"/>
    </row>
    <row r="21" spans="2:10" s="83" customFormat="1" x14ac:dyDescent="0.2">
      <c r="B21" s="88"/>
      <c r="C21" s="89"/>
      <c r="D21" s="89"/>
      <c r="E21" s="89"/>
      <c r="F21" s="89"/>
      <c r="G21" s="89"/>
      <c r="H21" s="89"/>
      <c r="I21" s="90"/>
      <c r="J21" s="91"/>
    </row>
    <row r="22" spans="2:10" s="83" customFormat="1" x14ac:dyDescent="0.2">
      <c r="B22" s="88"/>
      <c r="C22" s="89"/>
      <c r="D22" s="89"/>
      <c r="E22" s="89"/>
      <c r="F22" s="89"/>
      <c r="G22" s="89"/>
      <c r="H22" s="89"/>
      <c r="I22" s="90"/>
      <c r="J22" s="91"/>
    </row>
    <row r="23" spans="2:10" s="83" customFormat="1" x14ac:dyDescent="0.2">
      <c r="B23" s="88"/>
      <c r="C23" s="89"/>
      <c r="D23" s="89"/>
      <c r="E23" s="89"/>
      <c r="F23" s="89"/>
      <c r="G23" s="89"/>
      <c r="H23" s="89"/>
      <c r="I23" s="90"/>
      <c r="J23" s="91"/>
    </row>
    <row r="24" spans="2:10" s="83" customFormat="1" x14ac:dyDescent="0.2">
      <c r="B24" s="88"/>
      <c r="C24" s="89"/>
      <c r="D24" s="89"/>
      <c r="E24" s="89"/>
      <c r="F24" s="89"/>
      <c r="G24" s="89"/>
      <c r="H24" s="89"/>
      <c r="I24" s="90"/>
      <c r="J24" s="91"/>
    </row>
    <row r="25" spans="2:10" s="83" customFormat="1" x14ac:dyDescent="0.2">
      <c r="B25" s="88"/>
      <c r="C25" s="89"/>
      <c r="D25" s="89"/>
      <c r="E25" s="89"/>
      <c r="F25" s="89"/>
      <c r="G25" s="89"/>
      <c r="H25" s="89"/>
      <c r="I25" s="90"/>
      <c r="J25" s="91"/>
    </row>
    <row r="26" spans="2:10" s="83" customFormat="1" x14ac:dyDescent="0.2">
      <c r="B26" s="88"/>
      <c r="C26" s="89"/>
      <c r="D26" s="89"/>
      <c r="E26" s="89"/>
      <c r="F26" s="89"/>
      <c r="G26" s="89"/>
      <c r="H26" s="89"/>
      <c r="I26" s="90"/>
      <c r="J26" s="91"/>
    </row>
    <row r="27" spans="2:10" s="83" customFormat="1" x14ac:dyDescent="0.2">
      <c r="B27" s="88"/>
      <c r="C27" s="89"/>
      <c r="D27" s="89"/>
      <c r="E27" s="89"/>
      <c r="F27" s="89"/>
      <c r="G27" s="89"/>
      <c r="H27" s="89"/>
      <c r="I27" s="90"/>
      <c r="J27" s="91"/>
    </row>
    <row r="28" spans="2:10" s="83" customFormat="1" x14ac:dyDescent="0.2">
      <c r="B28" s="88"/>
      <c r="C28" s="89"/>
      <c r="D28" s="89"/>
      <c r="E28" s="89"/>
      <c r="F28" s="89"/>
      <c r="G28" s="89"/>
      <c r="H28" s="89"/>
      <c r="I28" s="90"/>
      <c r="J28" s="91"/>
    </row>
    <row r="29" spans="2:10" s="83" customFormat="1" x14ac:dyDescent="0.2">
      <c r="B29" s="88"/>
      <c r="C29" s="89"/>
      <c r="D29" s="89"/>
      <c r="E29" s="89"/>
      <c r="F29" s="89"/>
      <c r="G29" s="89"/>
      <c r="H29" s="89"/>
      <c r="I29" s="90"/>
      <c r="J29" s="91"/>
    </row>
    <row r="30" spans="2:10" s="83" customFormat="1" x14ac:dyDescent="0.2">
      <c r="B30" s="88"/>
      <c r="C30" s="89"/>
      <c r="D30" s="89"/>
      <c r="E30" s="89"/>
      <c r="F30" s="89"/>
      <c r="G30" s="89"/>
      <c r="H30" s="89"/>
      <c r="I30" s="90"/>
      <c r="J30" s="91"/>
    </row>
    <row r="31" spans="2:10" s="83" customFormat="1" x14ac:dyDescent="0.2">
      <c r="B31" s="88"/>
      <c r="C31" s="89"/>
      <c r="D31" s="89"/>
      <c r="E31" s="89"/>
      <c r="F31" s="89"/>
      <c r="G31" s="89"/>
      <c r="H31" s="89"/>
      <c r="I31" s="90"/>
      <c r="J31" s="91"/>
    </row>
    <row r="32" spans="2:10" s="83" customFormat="1" x14ac:dyDescent="0.2">
      <c r="B32" s="88"/>
      <c r="C32" s="89"/>
      <c r="D32" s="89"/>
      <c r="E32" s="89"/>
      <c r="F32" s="89"/>
      <c r="G32" s="89"/>
      <c r="H32" s="89"/>
      <c r="I32" s="90"/>
      <c r="J32" s="91"/>
    </row>
    <row r="33" spans="2:10" s="83" customFormat="1" x14ac:dyDescent="0.2">
      <c r="B33" s="88"/>
      <c r="C33" s="89"/>
      <c r="D33" s="89"/>
      <c r="E33" s="89"/>
      <c r="F33" s="89"/>
      <c r="G33" s="89"/>
      <c r="H33" s="89"/>
      <c r="I33" s="90"/>
      <c r="J33" s="91"/>
    </row>
    <row r="34" spans="2:10" s="83" customFormat="1" x14ac:dyDescent="0.2">
      <c r="B34" s="88"/>
      <c r="C34" s="89"/>
      <c r="D34" s="89"/>
      <c r="E34" s="89"/>
      <c r="F34" s="89"/>
      <c r="G34" s="89"/>
      <c r="H34" s="89"/>
      <c r="I34" s="90"/>
      <c r="J34" s="91"/>
    </row>
    <row r="35" spans="2:10" s="83" customFormat="1" x14ac:dyDescent="0.2">
      <c r="B35" s="88"/>
      <c r="C35" s="89"/>
      <c r="D35" s="89"/>
      <c r="E35" s="89"/>
      <c r="F35" s="89"/>
      <c r="G35" s="89"/>
      <c r="H35" s="89"/>
      <c r="I35" s="90"/>
      <c r="J35" s="91"/>
    </row>
    <row r="36" spans="2:10" s="83" customFormat="1" x14ac:dyDescent="0.2">
      <c r="B36" s="88"/>
      <c r="C36" s="89"/>
      <c r="D36" s="89"/>
      <c r="E36" s="89"/>
      <c r="F36" s="89"/>
      <c r="G36" s="89"/>
      <c r="H36" s="89"/>
      <c r="I36" s="90"/>
      <c r="J36" s="91"/>
    </row>
    <row r="37" spans="2:10" s="83" customFormat="1" x14ac:dyDescent="0.2">
      <c r="B37" s="88"/>
      <c r="C37" s="89"/>
      <c r="D37" s="89"/>
      <c r="E37" s="89"/>
      <c r="F37" s="89"/>
      <c r="G37" s="89"/>
      <c r="H37" s="89"/>
      <c r="I37" s="90"/>
      <c r="J37" s="91"/>
    </row>
    <row r="38" spans="2:10" s="83" customFormat="1" x14ac:dyDescent="0.2">
      <c r="B38" s="88"/>
      <c r="C38" s="89"/>
      <c r="D38" s="89"/>
      <c r="E38" s="89"/>
      <c r="F38" s="89"/>
      <c r="G38" s="89"/>
      <c r="H38" s="89"/>
      <c r="I38" s="90"/>
      <c r="J38" s="91"/>
    </row>
    <row r="39" spans="2:10" s="83" customFormat="1" x14ac:dyDescent="0.2">
      <c r="B39" s="88"/>
      <c r="C39" s="89"/>
      <c r="D39" s="89"/>
      <c r="E39" s="89"/>
      <c r="F39" s="89"/>
      <c r="G39" s="89"/>
      <c r="H39" s="89"/>
      <c r="I39" s="90"/>
      <c r="J39" s="91"/>
    </row>
    <row r="40" spans="2:10" s="83" customFormat="1" ht="16.5" thickBot="1" x14ac:dyDescent="0.25">
      <c r="B40" s="92"/>
      <c r="C40" s="93"/>
      <c r="D40" s="93"/>
      <c r="E40" s="93"/>
      <c r="F40" s="93"/>
      <c r="G40" s="93"/>
      <c r="H40" s="93"/>
      <c r="I40" s="94"/>
      <c r="J40" s="95"/>
    </row>
    <row r="41" spans="2:10" s="104" customFormat="1" ht="16.5" thickBot="1" x14ac:dyDescent="0.3">
      <c r="B41" s="193" t="s">
        <v>0</v>
      </c>
      <c r="C41" s="195">
        <f>SUMIF(C$8:C$40,"PCP",I$8:I$40)+SUMIF(C$8:C$40,"PCP-TI",I$8:I$40)+SUMIF(C$8:C$40,"Medicaid ACO",I$8:I$40)</f>
        <v>0</v>
      </c>
      <c r="D41" s="194"/>
      <c r="E41" s="194"/>
      <c r="F41" s="194"/>
      <c r="G41" s="194"/>
      <c r="H41" s="194"/>
      <c r="I41" s="195">
        <f>+SUM(I8:I40)</f>
        <v>0</v>
      </c>
      <c r="J41" s="196">
        <f>+SUM(J8:J40)</f>
        <v>0</v>
      </c>
    </row>
    <row r="42" spans="2:10" s="105" customFormat="1" ht="16.5" thickBot="1" x14ac:dyDescent="0.3">
      <c r="B42" s="197" t="s">
        <v>15</v>
      </c>
      <c r="C42" s="198"/>
      <c r="D42" s="198"/>
      <c r="E42" s="198"/>
      <c r="F42" s="198"/>
      <c r="G42" s="198"/>
      <c r="H42" s="198"/>
      <c r="I42" s="199"/>
      <c r="J42" s="200"/>
    </row>
    <row r="43" spans="2:10" s="96" customFormat="1" ht="31.5" x14ac:dyDescent="0.25">
      <c r="B43" s="201" t="s">
        <v>0</v>
      </c>
      <c r="C43" s="202"/>
      <c r="D43" s="202"/>
      <c r="E43" s="202"/>
      <c r="F43" s="202"/>
      <c r="G43" s="203" t="s">
        <v>17</v>
      </c>
      <c r="H43" s="202"/>
      <c r="I43" s="204">
        <f>+SUMIFS(I$8:I$40,$G$8:$G$40,"2B")</f>
        <v>0</v>
      </c>
      <c r="J43" s="205">
        <f>+SUMIFS(J$8:J$40,$G$8:$G$40,"2B")</f>
        <v>0</v>
      </c>
    </row>
    <row r="44" spans="2:10" s="96" customFormat="1" ht="31.5" x14ac:dyDescent="0.25">
      <c r="B44" s="206" t="s">
        <v>0</v>
      </c>
      <c r="C44" s="207"/>
      <c r="D44" s="207"/>
      <c r="E44" s="207"/>
      <c r="F44" s="207"/>
      <c r="G44" s="208" t="s">
        <v>18</v>
      </c>
      <c r="H44" s="207"/>
      <c r="I44" s="209">
        <f>+SUMIFS(I$8:I$40,$G$8:$G$40,"2C")</f>
        <v>0</v>
      </c>
      <c r="J44" s="210">
        <f>+SUMIFS(J$8:J$40,$G$8:$G$40,"2C")</f>
        <v>0</v>
      </c>
    </row>
    <row r="45" spans="2:10" s="96" customFormat="1" ht="31.5" x14ac:dyDescent="0.25">
      <c r="B45" s="206" t="s">
        <v>0</v>
      </c>
      <c r="C45" s="207"/>
      <c r="D45" s="207"/>
      <c r="E45" s="207"/>
      <c r="F45" s="207"/>
      <c r="G45" s="208" t="s">
        <v>19</v>
      </c>
      <c r="H45" s="207"/>
      <c r="I45" s="209">
        <f>+SUMIFS(I$8:I$40,$G$8:$G$40,"3A")</f>
        <v>0</v>
      </c>
      <c r="J45" s="210">
        <f>+SUMIFS(J$8:J$40,$G$8:$G$40,"3A")</f>
        <v>0</v>
      </c>
    </row>
    <row r="46" spans="2:10" s="96" customFormat="1" ht="63" x14ac:dyDescent="0.25">
      <c r="B46" s="206" t="s">
        <v>0</v>
      </c>
      <c r="C46" s="207"/>
      <c r="D46" s="207"/>
      <c r="E46" s="207"/>
      <c r="F46" s="207"/>
      <c r="G46" s="208" t="s">
        <v>20</v>
      </c>
      <c r="H46" s="207"/>
      <c r="I46" s="209">
        <f>+SUMIFS(I$8:I$40,$G$8:$G$40,"3B")</f>
        <v>0</v>
      </c>
      <c r="J46" s="210">
        <f>+SUMIFS(J$8:J$40,$G$8:$G$40,"3B")</f>
        <v>0</v>
      </c>
    </row>
    <row r="47" spans="2:10" s="96" customFormat="1" ht="47.25" x14ac:dyDescent="0.25">
      <c r="B47" s="206" t="s">
        <v>0</v>
      </c>
      <c r="C47" s="207"/>
      <c r="D47" s="207"/>
      <c r="E47" s="207"/>
      <c r="F47" s="207"/>
      <c r="G47" s="208" t="s">
        <v>21</v>
      </c>
      <c r="H47" s="207"/>
      <c r="I47" s="209">
        <f>+SUMIFS(I$8:I$40,$G$8:$G$40,"4A")</f>
        <v>0</v>
      </c>
      <c r="J47" s="210">
        <f>+SUMIFS(J$8:J$40,$G$8:$G$40,"4A")</f>
        <v>0</v>
      </c>
    </row>
    <row r="48" spans="2:10" s="96" customFormat="1" ht="48" thickBot="1" x14ac:dyDescent="0.3">
      <c r="B48" s="211" t="s">
        <v>0</v>
      </c>
      <c r="C48" s="207"/>
      <c r="D48" s="207"/>
      <c r="E48" s="207"/>
      <c r="F48" s="207"/>
      <c r="G48" s="208" t="s">
        <v>22</v>
      </c>
      <c r="H48" s="207"/>
      <c r="I48" s="212">
        <f>+SUMIFS(I$8:I$40,$G$8:$G$40,"4B")</f>
        <v>0</v>
      </c>
      <c r="J48" s="213">
        <f>+SUMIFS(J$8:J$40,$G$8:$G$40,"4B")</f>
        <v>0</v>
      </c>
    </row>
    <row r="49" spans="2:10" s="96" customFormat="1" ht="32.25" thickBot="1" x14ac:dyDescent="0.3">
      <c r="B49" s="211" t="s">
        <v>0</v>
      </c>
      <c r="C49" s="214"/>
      <c r="D49" s="214"/>
      <c r="E49" s="214"/>
      <c r="F49" s="214"/>
      <c r="G49" s="215" t="s">
        <v>23</v>
      </c>
      <c r="H49" s="214"/>
      <c r="I49" s="216">
        <f>+SUMIFS(I$8:I$40,$G$8:$G$40,"4C")</f>
        <v>0</v>
      </c>
      <c r="J49" s="217">
        <f>+SUMIFS(J$8:J$40,$G$8:$G$40,"4C")</f>
        <v>0</v>
      </c>
    </row>
    <row r="50" spans="2:10" s="83" customFormat="1" ht="16.5" thickBot="1" x14ac:dyDescent="0.3">
      <c r="B50" s="218" t="s">
        <v>1</v>
      </c>
      <c r="C50" s="368"/>
      <c r="D50" s="219"/>
      <c r="E50" s="219"/>
      <c r="F50" s="219"/>
      <c r="G50" s="219"/>
      <c r="H50" s="219"/>
      <c r="I50" s="220">
        <f>SUM(I43:I49)</f>
        <v>0</v>
      </c>
      <c r="J50" s="221">
        <f>SUM(J43:J49)</f>
        <v>0</v>
      </c>
    </row>
    <row r="51" spans="2:10" s="96" customFormat="1" ht="49.5" customHeight="1" x14ac:dyDescent="0.25">
      <c r="B51" s="222" t="s">
        <v>10</v>
      </c>
      <c r="C51" s="223"/>
      <c r="D51" s="223"/>
      <c r="E51" s="223"/>
      <c r="F51" s="223"/>
      <c r="G51" s="223"/>
      <c r="H51" s="254" t="s">
        <v>108</v>
      </c>
      <c r="I51" s="225" t="str">
        <f>IFERROR(I41/$I$42,"")</f>
        <v/>
      </c>
      <c r="J51" s="226" t="str">
        <f>IF(I51="","No Data",IF(I51&gt;=0.55,"Meets Requirement",IF(I51&lt;0.55,"Does Not Meet Requirement")))</f>
        <v>No Data</v>
      </c>
    </row>
    <row r="52" spans="2:10" s="97" customFormat="1" ht="37.5" customHeight="1" x14ac:dyDescent="0.25">
      <c r="B52" s="227" t="s">
        <v>25</v>
      </c>
      <c r="C52" s="396"/>
      <c r="D52" s="228"/>
      <c r="E52" s="228"/>
      <c r="F52" s="228"/>
      <c r="G52" s="228"/>
      <c r="H52" s="255" t="s">
        <v>46</v>
      </c>
      <c r="I52" s="230" t="str">
        <f>IFERROR(C41/(0.55*I42),"")</f>
        <v/>
      </c>
      <c r="J52" s="231" t="str">
        <f>IF(I52="","No Data",IF(I52&gt;=0.25,"Meets Requirement",IF(I52&lt;0.25,"Does Not Meet Requirement")))</f>
        <v>No Data</v>
      </c>
    </row>
    <row r="53" spans="2:10" s="109" customFormat="1" ht="69.75" customHeight="1" x14ac:dyDescent="0.25">
      <c r="B53" s="227" t="s">
        <v>24</v>
      </c>
      <c r="C53" s="232"/>
      <c r="D53" s="232"/>
      <c r="E53" s="232"/>
      <c r="F53" s="232"/>
      <c r="G53" s="232"/>
      <c r="H53" s="256" t="s">
        <v>98</v>
      </c>
      <c r="I53" s="230" t="str">
        <f>IFERROR(SUM(I45:I49)/I50,"")</f>
        <v/>
      </c>
      <c r="J53" s="231" t="str">
        <f>IF(I53="","No Data",IF(I53&gt;=0.25,"Meets Requirement",IF(I53&lt;0.25,"Does Not Meet Requirement")))</f>
        <v>No Data</v>
      </c>
    </row>
    <row r="54" spans="2:10" s="109" customFormat="1" ht="94.5" x14ac:dyDescent="0.25">
      <c r="B54" s="227" t="s">
        <v>44</v>
      </c>
      <c r="C54" s="232"/>
      <c r="D54" s="232"/>
      <c r="E54" s="232"/>
      <c r="F54" s="232"/>
      <c r="G54" s="232"/>
      <c r="H54" s="256" t="s">
        <v>34</v>
      </c>
      <c r="I54" s="257" t="str">
        <f>IFERROR(J41/$I$42,"")</f>
        <v/>
      </c>
      <c r="J54" s="231" t="str">
        <f>IF(I54="","No Data",IF(I54&lt;=0.0075,"Meets Requirement",IF(I54&gt;0.0075,"Does Not Meet Requirement")))</f>
        <v>No Data</v>
      </c>
    </row>
    <row r="55" spans="2:10" s="97" customFormat="1" ht="47.45" customHeight="1" thickBot="1" x14ac:dyDescent="0.3">
      <c r="B55" s="235" t="s">
        <v>40</v>
      </c>
      <c r="C55" s="317"/>
      <c r="D55" s="317"/>
      <c r="E55" s="317"/>
      <c r="F55" s="317"/>
      <c r="G55" s="378"/>
      <c r="H55" s="379" t="s">
        <v>41</v>
      </c>
      <c r="I55" s="380" t="str">
        <f>IFERROR(SUMIFS(J$8:J$31,C$8:C$31,"PCP-TI")/J32,"")</f>
        <v/>
      </c>
      <c r="J55" s="381" t="s">
        <v>58</v>
      </c>
    </row>
    <row r="56" spans="2:10" s="109" customFormat="1" x14ac:dyDescent="0.25">
      <c r="B56" s="239" t="s">
        <v>31</v>
      </c>
      <c r="D56" s="240"/>
      <c r="E56" s="240"/>
      <c r="F56" s="240"/>
      <c r="G56" s="240"/>
      <c r="H56" s="377"/>
      <c r="I56" s="242"/>
      <c r="J56" s="164"/>
    </row>
    <row r="57" spans="2:10" x14ac:dyDescent="0.25">
      <c r="B57" s="308" t="s">
        <v>30</v>
      </c>
      <c r="C57" s="109" t="s">
        <v>53</v>
      </c>
      <c r="D57" s="240"/>
      <c r="E57" s="240"/>
      <c r="F57" s="240"/>
      <c r="G57" s="240"/>
      <c r="H57" s="241"/>
      <c r="I57" s="242"/>
      <c r="J57" s="164"/>
    </row>
    <row r="58" spans="2:10" ht="33" customHeight="1" x14ac:dyDescent="0.25">
      <c r="B58" s="308" t="s">
        <v>30</v>
      </c>
      <c r="C58" s="258" t="s">
        <v>27</v>
      </c>
      <c r="D58" s="259"/>
      <c r="E58" s="259"/>
      <c r="F58" s="259"/>
      <c r="G58" s="259"/>
      <c r="H58" s="259"/>
      <c r="I58" s="260"/>
      <c r="J58" s="171"/>
    </row>
    <row r="59" spans="2:10" x14ac:dyDescent="0.25">
      <c r="B59" s="308" t="s">
        <v>30</v>
      </c>
      <c r="C59" s="408" t="s">
        <v>110</v>
      </c>
      <c r="D59" s="408"/>
      <c r="E59" s="408"/>
      <c r="F59" s="408"/>
      <c r="G59" s="408"/>
      <c r="H59" s="408"/>
      <c r="I59" s="408"/>
      <c r="J59" s="409"/>
    </row>
    <row r="60" spans="2:10" ht="30" customHeight="1" x14ac:dyDescent="0.25">
      <c r="B60" s="308" t="s">
        <v>30</v>
      </c>
      <c r="C60" s="408" t="s">
        <v>38</v>
      </c>
      <c r="D60" s="408"/>
      <c r="E60" s="408"/>
      <c r="F60" s="408"/>
      <c r="G60" s="408"/>
      <c r="H60" s="408"/>
      <c r="I60" s="408"/>
      <c r="J60" s="409"/>
    </row>
    <row r="61" spans="2:10" ht="17.45" customHeight="1" x14ac:dyDescent="0.25">
      <c r="B61" s="308" t="s">
        <v>30</v>
      </c>
      <c r="C61" s="258" t="s">
        <v>36</v>
      </c>
      <c r="D61" s="99"/>
      <c r="E61" s="99"/>
      <c r="F61" s="99"/>
      <c r="G61" s="99"/>
      <c r="H61" s="99"/>
      <c r="I61" s="99"/>
      <c r="J61" s="171"/>
    </row>
    <row r="62" spans="2:10" x14ac:dyDescent="0.25">
      <c r="B62" s="308" t="s">
        <v>30</v>
      </c>
      <c r="C62" s="258" t="s">
        <v>35</v>
      </c>
      <c r="D62" s="99"/>
      <c r="E62" s="99"/>
      <c r="F62" s="99"/>
      <c r="G62" s="99"/>
      <c r="H62" s="99"/>
      <c r="I62" s="99"/>
      <c r="J62" s="171"/>
    </row>
    <row r="63" spans="2:10" ht="18" customHeight="1" x14ac:dyDescent="0.25">
      <c r="B63" s="308" t="s">
        <v>30</v>
      </c>
      <c r="C63" s="408" t="s">
        <v>26</v>
      </c>
      <c r="D63" s="408"/>
      <c r="E63" s="408"/>
      <c r="F63" s="408"/>
      <c r="G63" s="408"/>
      <c r="H63" s="408"/>
      <c r="I63" s="408"/>
      <c r="J63" s="409"/>
    </row>
    <row r="64" spans="2:10" x14ac:dyDescent="0.25">
      <c r="B64" s="308" t="s">
        <v>30</v>
      </c>
      <c r="C64" s="258" t="s">
        <v>28</v>
      </c>
      <c r="D64" s="259"/>
      <c r="E64" s="259"/>
      <c r="F64" s="259"/>
      <c r="G64" s="259"/>
      <c r="H64" s="259"/>
      <c r="I64" s="260"/>
      <c r="J64" s="171"/>
    </row>
    <row r="65" spans="2:10" x14ac:dyDescent="0.25">
      <c r="B65" s="308"/>
      <c r="C65" s="413"/>
      <c r="D65" s="411"/>
      <c r="E65" s="411"/>
      <c r="F65" s="411"/>
      <c r="G65" s="411"/>
      <c r="H65" s="411"/>
      <c r="I65" s="411"/>
      <c r="J65" s="427"/>
    </row>
    <row r="66" spans="2:10" x14ac:dyDescent="0.25">
      <c r="B66" s="423" t="s">
        <v>29</v>
      </c>
      <c r="C66" s="412"/>
      <c r="D66" s="412"/>
      <c r="E66" s="412"/>
      <c r="F66" s="412"/>
      <c r="G66" s="412"/>
      <c r="H66" s="412"/>
      <c r="I66" s="412"/>
      <c r="J66" s="424"/>
    </row>
    <row r="67" spans="2:10" x14ac:dyDescent="0.25">
      <c r="B67" s="423"/>
      <c r="C67" s="412"/>
      <c r="D67" s="412"/>
      <c r="E67" s="412"/>
      <c r="F67" s="412"/>
      <c r="G67" s="412"/>
      <c r="H67" s="412"/>
      <c r="I67" s="412"/>
      <c r="J67" s="424"/>
    </row>
    <row r="68" spans="2:10" x14ac:dyDescent="0.25">
      <c r="B68" s="423"/>
      <c r="C68" s="412"/>
      <c r="D68" s="412"/>
      <c r="E68" s="412"/>
      <c r="F68" s="412"/>
      <c r="G68" s="412"/>
      <c r="H68" s="412"/>
      <c r="I68" s="412"/>
      <c r="J68" s="424"/>
    </row>
    <row r="69" spans="2:10" x14ac:dyDescent="0.25">
      <c r="B69" s="423"/>
      <c r="C69" s="412"/>
      <c r="D69" s="412"/>
      <c r="E69" s="412"/>
      <c r="F69" s="412"/>
      <c r="G69" s="412"/>
      <c r="H69" s="412"/>
      <c r="I69" s="412"/>
      <c r="J69" s="424"/>
    </row>
    <row r="70" spans="2:10" x14ac:dyDescent="0.25">
      <c r="B70" s="423"/>
      <c r="C70" s="412"/>
      <c r="D70" s="412"/>
      <c r="E70" s="412"/>
      <c r="F70" s="412"/>
      <c r="G70" s="412"/>
      <c r="H70" s="412"/>
      <c r="I70" s="412"/>
      <c r="J70" s="424"/>
    </row>
    <row r="71" spans="2:10" x14ac:dyDescent="0.25">
      <c r="B71" s="423"/>
      <c r="C71" s="412"/>
      <c r="D71" s="412"/>
      <c r="E71" s="412"/>
      <c r="F71" s="412"/>
      <c r="G71" s="412"/>
      <c r="H71" s="412"/>
      <c r="I71" s="412"/>
      <c r="J71" s="424"/>
    </row>
    <row r="72" spans="2:10" x14ac:dyDescent="0.25">
      <c r="B72" s="423"/>
      <c r="C72" s="412"/>
      <c r="D72" s="412"/>
      <c r="E72" s="412"/>
      <c r="F72" s="412"/>
      <c r="G72" s="412"/>
      <c r="H72" s="412"/>
      <c r="I72" s="412"/>
      <c r="J72" s="424"/>
    </row>
    <row r="73" spans="2:10" x14ac:dyDescent="0.25">
      <c r="B73" s="181"/>
      <c r="J73" s="165"/>
    </row>
    <row r="74" spans="2:10" x14ac:dyDescent="0.25">
      <c r="B74" s="181"/>
      <c r="J74" s="165"/>
    </row>
    <row r="75" spans="2:10" x14ac:dyDescent="0.25">
      <c r="B75" s="182"/>
      <c r="C75" s="98"/>
      <c r="D75" s="98"/>
      <c r="G75" s="98"/>
      <c r="H75" s="98"/>
      <c r="J75" s="165"/>
    </row>
    <row r="76" spans="2:10" x14ac:dyDescent="0.25">
      <c r="B76" s="428" t="s">
        <v>3</v>
      </c>
      <c r="C76" s="414"/>
      <c r="D76" s="414"/>
      <c r="G76" s="414" t="s">
        <v>4</v>
      </c>
      <c r="H76" s="414"/>
      <c r="J76" s="165"/>
    </row>
    <row r="77" spans="2:10" x14ac:dyDescent="0.25">
      <c r="B77" s="181"/>
      <c r="J77" s="165"/>
    </row>
    <row r="78" spans="2:10" x14ac:dyDescent="0.25">
      <c r="B78" s="246" t="s">
        <v>2</v>
      </c>
      <c r="J78" s="165"/>
    </row>
    <row r="79" spans="2:10" ht="30.75" customHeight="1" x14ac:dyDescent="0.25">
      <c r="B79" s="407" t="s">
        <v>16</v>
      </c>
      <c r="C79" s="408"/>
      <c r="D79" s="408"/>
      <c r="E79" s="408"/>
      <c r="F79" s="408"/>
      <c r="G79" s="408"/>
      <c r="H79" s="408"/>
      <c r="I79" s="408"/>
      <c r="J79" s="409"/>
    </row>
    <row r="80" spans="2:10" ht="90" customHeight="1" x14ac:dyDescent="0.25">
      <c r="B80" s="407" t="s">
        <v>93</v>
      </c>
      <c r="C80" s="408"/>
      <c r="D80" s="408"/>
      <c r="E80" s="408"/>
      <c r="F80" s="408"/>
      <c r="G80" s="408"/>
      <c r="H80" s="408"/>
      <c r="I80" s="408"/>
      <c r="J80" s="409"/>
    </row>
    <row r="81" spans="2:12" ht="18" customHeight="1" x14ac:dyDescent="0.25">
      <c r="B81" s="369" t="s">
        <v>9</v>
      </c>
      <c r="C81" s="247"/>
      <c r="D81" s="247"/>
      <c r="E81" s="247"/>
      <c r="F81" s="247"/>
      <c r="G81" s="247"/>
      <c r="H81" s="247"/>
      <c r="I81" s="247"/>
      <c r="J81" s="164"/>
    </row>
    <row r="82" spans="2:12" ht="16.5" customHeight="1" x14ac:dyDescent="0.25">
      <c r="B82" s="369" t="s">
        <v>75</v>
      </c>
      <c r="C82" s="247"/>
      <c r="D82" s="247"/>
      <c r="E82" s="247"/>
      <c r="F82" s="247"/>
      <c r="G82" s="247"/>
      <c r="H82" s="247"/>
      <c r="I82" s="247"/>
      <c r="J82" s="164"/>
    </row>
    <row r="83" spans="2:12" ht="35.450000000000003" customHeight="1" x14ac:dyDescent="0.25">
      <c r="B83" s="404" t="s">
        <v>76</v>
      </c>
      <c r="C83" s="405"/>
      <c r="D83" s="405"/>
      <c r="E83" s="405"/>
      <c r="F83" s="405"/>
      <c r="G83" s="405"/>
      <c r="H83" s="405"/>
      <c r="I83" s="405"/>
      <c r="J83" s="406"/>
      <c r="K83" s="99"/>
      <c r="L83" s="99"/>
    </row>
    <row r="84" spans="2:12" x14ac:dyDescent="0.25">
      <c r="B84" s="404" t="s">
        <v>77</v>
      </c>
      <c r="C84" s="405"/>
      <c r="D84" s="405"/>
      <c r="E84" s="405"/>
      <c r="F84" s="405"/>
      <c r="G84" s="405"/>
      <c r="H84" s="405"/>
      <c r="I84" s="405"/>
      <c r="J84" s="406"/>
    </row>
    <row r="85" spans="2:12" ht="78.599999999999994" customHeight="1" x14ac:dyDescent="0.25">
      <c r="B85" s="404" t="s">
        <v>78</v>
      </c>
      <c r="C85" s="405"/>
      <c r="D85" s="405"/>
      <c r="E85" s="405"/>
      <c r="F85" s="405"/>
      <c r="G85" s="405"/>
      <c r="H85" s="405"/>
      <c r="I85" s="405"/>
      <c r="J85" s="406"/>
      <c r="K85" s="100"/>
      <c r="L85" s="100"/>
    </row>
    <row r="86" spans="2:12" ht="51.6" customHeight="1" x14ac:dyDescent="0.25">
      <c r="B86" s="407" t="s">
        <v>79</v>
      </c>
      <c r="C86" s="408"/>
      <c r="D86" s="408"/>
      <c r="E86" s="408"/>
      <c r="F86" s="408"/>
      <c r="G86" s="408"/>
      <c r="H86" s="408"/>
      <c r="I86" s="408"/>
      <c r="J86" s="409"/>
      <c r="K86" s="99"/>
      <c r="L86" s="99"/>
    </row>
    <row r="87" spans="2:12" x14ac:dyDescent="0.25">
      <c r="B87" s="401"/>
      <c r="C87" s="402"/>
      <c r="D87" s="402"/>
      <c r="E87" s="402"/>
      <c r="F87" s="402"/>
      <c r="G87" s="402"/>
      <c r="H87" s="402"/>
      <c r="I87" s="402"/>
      <c r="J87" s="403"/>
    </row>
    <row r="88" spans="2:12" x14ac:dyDescent="0.25">
      <c r="B88" s="2" t="s">
        <v>102</v>
      </c>
      <c r="C88" s="81"/>
      <c r="D88" s="81"/>
      <c r="E88" s="81"/>
      <c r="F88" s="81"/>
      <c r="G88" s="81"/>
      <c r="H88" s="81"/>
      <c r="I88" s="81"/>
    </row>
    <row r="89" spans="2:12" x14ac:dyDescent="0.25">
      <c r="B89" s="81"/>
      <c r="C89" s="81"/>
      <c r="D89" s="81"/>
      <c r="E89" s="81"/>
      <c r="F89" s="81"/>
      <c r="G89" s="81"/>
      <c r="H89" s="81"/>
      <c r="I89" s="81"/>
    </row>
    <row r="90" spans="2:12" x14ac:dyDescent="0.25">
      <c r="B90" s="81"/>
      <c r="C90" s="81"/>
      <c r="D90" s="81"/>
      <c r="E90" s="81"/>
      <c r="F90" s="81"/>
      <c r="G90" s="81"/>
      <c r="H90" s="81"/>
      <c r="I90" s="81"/>
    </row>
  </sheetData>
  <mergeCells count="13">
    <mergeCell ref="C59:J59"/>
    <mergeCell ref="C60:J60"/>
    <mergeCell ref="C63:J63"/>
    <mergeCell ref="B66:J72"/>
    <mergeCell ref="B86:J86"/>
    <mergeCell ref="B79:J79"/>
    <mergeCell ref="B84:J84"/>
    <mergeCell ref="B85:J85"/>
    <mergeCell ref="B80:J80"/>
    <mergeCell ref="C65:J65"/>
    <mergeCell ref="B76:D76"/>
    <mergeCell ref="G76:H76"/>
    <mergeCell ref="B83:J83"/>
  </mergeCells>
  <conditionalFormatting sqref="J51:J56">
    <cfRule type="cellIs" dxfId="5" priority="1" operator="equal">
      <formula>"Does Not Meet Requirement"</formula>
    </cfRule>
  </conditionalFormatting>
  <printOptions horizontalCentered="1"/>
  <pageMargins left="0.2" right="0.2" top="0.75833333333333297" bottom="0.48533333299999998" header="0.3" footer="0.25"/>
  <pageSetup scale="63" fitToHeight="3" orientation="landscape" r:id="rId1"/>
  <headerFooter>
    <oddHeader xml:space="preserve">&amp;L&amp;G&amp;C&amp;"Times New Roman,Bold"&amp;12ACOM Policy  307, Attachment B - CYE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5" min="1"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showGridLines="0" view="pageLayout" topLeftCell="A18" zoomScale="70" zoomScaleNormal="80" zoomScalePageLayoutView="70" workbookViewId="0">
      <selection activeCell="L43" sqref="L42:L43"/>
    </sheetView>
  </sheetViews>
  <sheetFormatPr defaultColWidth="8.7109375" defaultRowHeight="15.75" x14ac:dyDescent="0.25"/>
  <cols>
    <col min="1" max="1" width="4.42578125" style="81" customWidth="1"/>
    <col min="2" max="3" width="14.42578125" style="80" customWidth="1"/>
    <col min="4" max="4" width="13" style="80" customWidth="1"/>
    <col min="5" max="5" width="16" style="80" customWidth="1"/>
    <col min="6" max="7" width="22.5703125" style="80" customWidth="1"/>
    <col min="8" max="8" width="27.28515625" style="80" customWidth="1"/>
    <col min="9" max="9" width="21.140625" style="80" customWidth="1"/>
    <col min="10" max="10" width="23.42578125" style="80" customWidth="1"/>
    <col min="11" max="11" width="15.7109375" style="81" customWidth="1"/>
    <col min="12" max="16384" width="8.7109375" style="81"/>
  </cols>
  <sheetData>
    <row r="1" spans="1:10" x14ac:dyDescent="0.25">
      <c r="A1" s="2"/>
    </row>
    <row r="2" spans="1:10" x14ac:dyDescent="0.25">
      <c r="B2" s="2" t="s">
        <v>5</v>
      </c>
      <c r="C2" s="2"/>
      <c r="D2" s="3"/>
      <c r="E2" s="3"/>
      <c r="F2" s="187"/>
      <c r="G2" s="81"/>
      <c r="H2" s="81"/>
      <c r="I2" s="81"/>
      <c r="J2" s="81"/>
    </row>
    <row r="3" spans="1:10" x14ac:dyDescent="0.25">
      <c r="B3" s="2"/>
      <c r="C3" s="2"/>
      <c r="D3" s="2"/>
      <c r="E3" s="2"/>
      <c r="F3" s="81"/>
      <c r="G3" s="2"/>
      <c r="H3" s="2"/>
      <c r="I3" s="2"/>
      <c r="J3" s="81"/>
    </row>
    <row r="4" spans="1:10" x14ac:dyDescent="0.25">
      <c r="B4" s="2" t="s">
        <v>6</v>
      </c>
      <c r="C4" s="2"/>
      <c r="D4" s="3" t="s">
        <v>39</v>
      </c>
      <c r="E4" s="3"/>
      <c r="F4" s="187"/>
      <c r="G4" s="81"/>
      <c r="H4" s="81"/>
      <c r="I4" s="81"/>
      <c r="J4" s="81"/>
    </row>
    <row r="6" spans="1:10" s="83" customFormat="1" ht="16.5" thickBot="1" x14ac:dyDescent="0.3">
      <c r="B6" s="188"/>
      <c r="C6" s="188"/>
      <c r="D6" s="189" t="s">
        <v>8</v>
      </c>
      <c r="E6" s="189"/>
      <c r="F6" s="247"/>
      <c r="G6" s="247"/>
      <c r="H6" s="247"/>
      <c r="I6" s="247"/>
      <c r="J6" s="247"/>
    </row>
    <row r="7" spans="1:10" s="83" customFormat="1" ht="75" customHeight="1" thickBot="1" x14ac:dyDescent="0.25">
      <c r="B7" s="190" t="s">
        <v>68</v>
      </c>
      <c r="C7" s="191" t="s">
        <v>69</v>
      </c>
      <c r="D7" s="191" t="s">
        <v>70</v>
      </c>
      <c r="E7" s="191" t="s">
        <v>50</v>
      </c>
      <c r="F7" s="191" t="s">
        <v>82</v>
      </c>
      <c r="G7" s="191" t="s">
        <v>83</v>
      </c>
      <c r="H7" s="191" t="s">
        <v>81</v>
      </c>
      <c r="I7" s="191" t="s">
        <v>84</v>
      </c>
      <c r="J7" s="192" t="s">
        <v>80</v>
      </c>
    </row>
    <row r="8" spans="1:10" s="83" customFormat="1" x14ac:dyDescent="0.25">
      <c r="B8" s="261"/>
      <c r="C8" s="262"/>
      <c r="D8" s="263"/>
      <c r="E8" s="263"/>
      <c r="F8" s="263"/>
      <c r="G8" s="85"/>
      <c r="H8" s="85"/>
      <c r="I8" s="86"/>
      <c r="J8" s="87"/>
    </row>
    <row r="9" spans="1:10" s="83" customFormat="1" x14ac:dyDescent="0.25">
      <c r="B9" s="264"/>
      <c r="C9" s="265"/>
      <c r="D9" s="266"/>
      <c r="E9" s="266"/>
      <c r="F9" s="266"/>
      <c r="G9" s="85"/>
      <c r="H9" s="85"/>
      <c r="I9" s="86"/>
      <c r="J9" s="87"/>
    </row>
    <row r="10" spans="1:10" s="83" customFormat="1" x14ac:dyDescent="0.25">
      <c r="B10" s="267"/>
      <c r="C10" s="268"/>
      <c r="D10" s="269"/>
      <c r="E10" s="269"/>
      <c r="F10" s="269"/>
      <c r="G10" s="85"/>
      <c r="H10" s="85"/>
      <c r="I10" s="86"/>
      <c r="J10" s="87"/>
    </row>
    <row r="11" spans="1:10" s="83" customFormat="1" x14ac:dyDescent="0.25">
      <c r="B11" s="267"/>
      <c r="C11" s="268"/>
      <c r="D11" s="269"/>
      <c r="E11" s="269"/>
      <c r="F11" s="269"/>
      <c r="G11" s="85"/>
      <c r="H11" s="85"/>
      <c r="I11" s="86"/>
      <c r="J11" s="87"/>
    </row>
    <row r="12" spans="1:10" s="83" customFormat="1" x14ac:dyDescent="0.25">
      <c r="B12" s="267"/>
      <c r="C12" s="268"/>
      <c r="D12" s="269"/>
      <c r="E12" s="269"/>
      <c r="F12" s="269"/>
      <c r="G12" s="85"/>
      <c r="H12" s="85"/>
      <c r="I12" s="86"/>
      <c r="J12" s="87"/>
    </row>
    <row r="13" spans="1:10" s="83" customFormat="1" x14ac:dyDescent="0.25">
      <c r="B13" s="267"/>
      <c r="C13" s="268"/>
      <c r="D13" s="269"/>
      <c r="E13" s="269"/>
      <c r="F13" s="269"/>
      <c r="G13" s="270"/>
      <c r="H13" s="270"/>
      <c r="I13" s="271"/>
      <c r="J13" s="272"/>
    </row>
    <row r="14" spans="1:10" s="83" customFormat="1" x14ac:dyDescent="0.25">
      <c r="B14" s="267"/>
      <c r="C14" s="268"/>
      <c r="D14" s="269"/>
      <c r="E14" s="269"/>
      <c r="F14" s="269"/>
      <c r="G14" s="270"/>
      <c r="H14" s="270"/>
      <c r="I14" s="271"/>
      <c r="J14" s="272"/>
    </row>
    <row r="15" spans="1:10" s="83" customFormat="1" x14ac:dyDescent="0.25">
      <c r="B15" s="267"/>
      <c r="C15" s="268"/>
      <c r="D15" s="269"/>
      <c r="E15" s="269"/>
      <c r="F15" s="269"/>
      <c r="G15" s="270"/>
      <c r="H15" s="270"/>
      <c r="I15" s="271"/>
      <c r="J15" s="272"/>
    </row>
    <row r="16" spans="1:10" s="83" customFormat="1" x14ac:dyDescent="0.25">
      <c r="B16" s="267"/>
      <c r="C16" s="268"/>
      <c r="D16" s="269"/>
      <c r="E16" s="269"/>
      <c r="F16" s="269"/>
      <c r="G16" s="270"/>
      <c r="H16" s="270"/>
      <c r="I16" s="271"/>
      <c r="J16" s="272"/>
    </row>
    <row r="17" spans="2:10" s="83" customFormat="1" x14ac:dyDescent="0.25">
      <c r="B17" s="267"/>
      <c r="C17" s="268"/>
      <c r="D17" s="269"/>
      <c r="E17" s="269"/>
      <c r="F17" s="269"/>
      <c r="G17" s="270"/>
      <c r="H17" s="270"/>
      <c r="I17" s="271"/>
      <c r="J17" s="272"/>
    </row>
    <row r="18" spans="2:10" s="83" customFormat="1" x14ac:dyDescent="0.25">
      <c r="B18" s="267"/>
      <c r="C18" s="268"/>
      <c r="D18" s="269"/>
      <c r="E18" s="269"/>
      <c r="F18" s="269"/>
      <c r="G18" s="270"/>
      <c r="H18" s="270"/>
      <c r="I18" s="271"/>
      <c r="J18" s="272"/>
    </row>
    <row r="19" spans="2:10" s="83" customFormat="1" x14ac:dyDescent="0.25">
      <c r="B19" s="267"/>
      <c r="C19" s="268"/>
      <c r="D19" s="269"/>
      <c r="E19" s="269"/>
      <c r="F19" s="269"/>
      <c r="G19" s="270"/>
      <c r="H19" s="270"/>
      <c r="I19" s="271"/>
      <c r="J19" s="272"/>
    </row>
    <row r="20" spans="2:10" s="83" customFormat="1" x14ac:dyDescent="0.25">
      <c r="B20" s="267"/>
      <c r="C20" s="268"/>
      <c r="D20" s="269"/>
      <c r="E20" s="269"/>
      <c r="F20" s="269"/>
      <c r="G20" s="270"/>
      <c r="H20" s="270"/>
      <c r="I20" s="271"/>
      <c r="J20" s="272"/>
    </row>
    <row r="21" spans="2:10" s="83" customFormat="1" x14ac:dyDescent="0.25">
      <c r="B21" s="267"/>
      <c r="C21" s="268"/>
      <c r="D21" s="269"/>
      <c r="E21" s="269"/>
      <c r="F21" s="269"/>
      <c r="G21" s="270"/>
      <c r="H21" s="270"/>
      <c r="I21" s="271"/>
      <c r="J21" s="272"/>
    </row>
    <row r="22" spans="2:10" s="83" customFormat="1" x14ac:dyDescent="0.25">
      <c r="B22" s="267"/>
      <c r="C22" s="268"/>
      <c r="D22" s="269"/>
      <c r="E22" s="269"/>
      <c r="F22" s="269"/>
      <c r="G22" s="270"/>
      <c r="H22" s="270"/>
      <c r="I22" s="271"/>
      <c r="J22" s="272"/>
    </row>
    <row r="23" spans="2:10" s="83" customFormat="1" x14ac:dyDescent="0.25">
      <c r="B23" s="267"/>
      <c r="C23" s="268"/>
      <c r="D23" s="269"/>
      <c r="E23" s="269"/>
      <c r="F23" s="269"/>
      <c r="G23" s="270"/>
      <c r="H23" s="270"/>
      <c r="I23" s="271"/>
      <c r="J23" s="272"/>
    </row>
    <row r="24" spans="2:10" s="83" customFormat="1" x14ac:dyDescent="0.25">
      <c r="B24" s="267"/>
      <c r="C24" s="268"/>
      <c r="D24" s="269"/>
      <c r="E24" s="269"/>
      <c r="F24" s="269"/>
      <c r="G24" s="270"/>
      <c r="H24" s="270"/>
      <c r="I24" s="271"/>
      <c r="J24" s="272"/>
    </row>
    <row r="25" spans="2:10" s="83" customFormat="1" x14ac:dyDescent="0.25">
      <c r="B25" s="267"/>
      <c r="C25" s="268"/>
      <c r="D25" s="269"/>
      <c r="E25" s="269"/>
      <c r="F25" s="269"/>
      <c r="G25" s="270"/>
      <c r="H25" s="270"/>
      <c r="I25" s="271"/>
      <c r="J25" s="272"/>
    </row>
    <row r="26" spans="2:10" s="83" customFormat="1" x14ac:dyDescent="0.25">
      <c r="B26" s="267"/>
      <c r="C26" s="268"/>
      <c r="D26" s="269"/>
      <c r="E26" s="269"/>
      <c r="F26" s="269"/>
      <c r="G26" s="270"/>
      <c r="H26" s="270"/>
      <c r="I26" s="271"/>
      <c r="J26" s="272"/>
    </row>
    <row r="27" spans="2:10" s="83" customFormat="1" x14ac:dyDescent="0.25">
      <c r="B27" s="267"/>
      <c r="C27" s="268"/>
      <c r="D27" s="269"/>
      <c r="E27" s="269"/>
      <c r="F27" s="269"/>
      <c r="G27" s="270"/>
      <c r="H27" s="270"/>
      <c r="I27" s="271"/>
      <c r="J27" s="272"/>
    </row>
    <row r="28" spans="2:10" s="83" customFormat="1" x14ac:dyDescent="0.25">
      <c r="B28" s="267"/>
      <c r="C28" s="268"/>
      <c r="D28" s="269"/>
      <c r="E28" s="269"/>
      <c r="F28" s="269"/>
      <c r="G28" s="270"/>
      <c r="H28" s="270"/>
      <c r="I28" s="271"/>
      <c r="J28" s="272"/>
    </row>
    <row r="29" spans="2:10" s="83" customFormat="1" x14ac:dyDescent="0.25">
      <c r="B29" s="267"/>
      <c r="C29" s="268"/>
      <c r="D29" s="269"/>
      <c r="E29" s="269"/>
      <c r="F29" s="269"/>
      <c r="G29" s="270"/>
      <c r="H29" s="270"/>
      <c r="I29" s="271"/>
      <c r="J29" s="272"/>
    </row>
    <row r="30" spans="2:10" s="83" customFormat="1" x14ac:dyDescent="0.25">
      <c r="B30" s="267"/>
      <c r="C30" s="268"/>
      <c r="D30" s="269"/>
      <c r="E30" s="269"/>
      <c r="F30" s="269"/>
      <c r="G30" s="270"/>
      <c r="H30" s="270"/>
      <c r="I30" s="271"/>
      <c r="J30" s="272"/>
    </row>
    <row r="31" spans="2:10" s="83" customFormat="1" x14ac:dyDescent="0.25">
      <c r="B31" s="267"/>
      <c r="C31" s="268"/>
      <c r="D31" s="269"/>
      <c r="E31" s="269"/>
      <c r="F31" s="269"/>
      <c r="G31" s="270"/>
      <c r="H31" s="270"/>
      <c r="I31" s="271"/>
      <c r="J31" s="272"/>
    </row>
    <row r="32" spans="2:10" s="83" customFormat="1" x14ac:dyDescent="0.25">
      <c r="B32" s="267"/>
      <c r="C32" s="268"/>
      <c r="D32" s="269"/>
      <c r="E32" s="269"/>
      <c r="F32" s="269"/>
      <c r="G32" s="270"/>
      <c r="H32" s="270"/>
      <c r="I32" s="271"/>
      <c r="J32" s="272"/>
    </row>
    <row r="33" spans="2:10" s="83" customFormat="1" x14ac:dyDescent="0.25">
      <c r="B33" s="267"/>
      <c r="C33" s="268"/>
      <c r="D33" s="269"/>
      <c r="E33" s="269"/>
      <c r="F33" s="269"/>
      <c r="G33" s="270"/>
      <c r="H33" s="270"/>
      <c r="I33" s="271"/>
      <c r="J33" s="272"/>
    </row>
    <row r="34" spans="2:10" s="83" customFormat="1" x14ac:dyDescent="0.25">
      <c r="B34" s="267"/>
      <c r="C34" s="268"/>
      <c r="D34" s="269"/>
      <c r="E34" s="269"/>
      <c r="F34" s="269"/>
      <c r="G34" s="270"/>
      <c r="H34" s="270"/>
      <c r="I34" s="271"/>
      <c r="J34" s="272"/>
    </row>
    <row r="35" spans="2:10" s="83" customFormat="1" x14ac:dyDescent="0.25">
      <c r="B35" s="267"/>
      <c r="C35" s="268"/>
      <c r="D35" s="269"/>
      <c r="E35" s="269"/>
      <c r="F35" s="269"/>
      <c r="G35" s="270"/>
      <c r="H35" s="270"/>
      <c r="I35" s="271"/>
      <c r="J35" s="272"/>
    </row>
    <row r="36" spans="2:10" s="83" customFormat="1" x14ac:dyDescent="0.25">
      <c r="B36" s="267"/>
      <c r="C36" s="268"/>
      <c r="D36" s="269"/>
      <c r="E36" s="269"/>
      <c r="F36" s="269"/>
      <c r="G36" s="270"/>
      <c r="H36" s="270"/>
      <c r="I36" s="271"/>
      <c r="J36" s="272"/>
    </row>
    <row r="37" spans="2:10" s="83" customFormat="1" x14ac:dyDescent="0.25">
      <c r="B37" s="267"/>
      <c r="C37" s="268"/>
      <c r="D37" s="269"/>
      <c r="E37" s="269"/>
      <c r="F37" s="269"/>
      <c r="G37" s="270"/>
      <c r="H37" s="270"/>
      <c r="I37" s="271"/>
      <c r="J37" s="272"/>
    </row>
    <row r="38" spans="2:10" s="83" customFormat="1" x14ac:dyDescent="0.25">
      <c r="B38" s="267"/>
      <c r="C38" s="268"/>
      <c r="D38" s="269"/>
      <c r="E38" s="269"/>
      <c r="F38" s="269"/>
      <c r="G38" s="270"/>
      <c r="H38" s="270"/>
      <c r="I38" s="271"/>
      <c r="J38" s="272"/>
    </row>
    <row r="39" spans="2:10" s="96" customFormat="1" x14ac:dyDescent="0.25">
      <c r="B39" s="267"/>
      <c r="C39" s="268"/>
      <c r="D39" s="269"/>
      <c r="E39" s="269"/>
      <c r="F39" s="269"/>
      <c r="G39" s="270"/>
      <c r="H39" s="270"/>
      <c r="I39" s="271"/>
      <c r="J39" s="272"/>
    </row>
    <row r="40" spans="2:10" s="96" customFormat="1" ht="16.5" thickBot="1" x14ac:dyDescent="0.3">
      <c r="B40" s="273"/>
      <c r="C40" s="274"/>
      <c r="D40" s="275"/>
      <c r="E40" s="275"/>
      <c r="F40" s="275"/>
      <c r="G40" s="276"/>
      <c r="H40" s="276"/>
      <c r="I40" s="277"/>
      <c r="J40" s="278"/>
    </row>
    <row r="41" spans="2:10" s="104" customFormat="1" ht="16.5" thickBot="1" x14ac:dyDescent="0.3">
      <c r="B41" s="193" t="s">
        <v>0</v>
      </c>
      <c r="C41" s="279"/>
      <c r="D41" s="194"/>
      <c r="E41" s="194"/>
      <c r="F41" s="194"/>
      <c r="G41" s="194"/>
      <c r="H41" s="194"/>
      <c r="I41" s="195">
        <f>+SUM(I8:I40)</f>
        <v>0</v>
      </c>
      <c r="J41" s="196">
        <f>+SUM(J8:J40)</f>
        <v>0</v>
      </c>
    </row>
    <row r="42" spans="2:10" s="97" customFormat="1" ht="19.5" thickBot="1" x14ac:dyDescent="0.3">
      <c r="B42" s="197" t="s">
        <v>71</v>
      </c>
      <c r="C42" s="280"/>
      <c r="D42" s="198"/>
      <c r="E42" s="198"/>
      <c r="F42" s="198"/>
      <c r="G42" s="198"/>
      <c r="H42" s="281"/>
      <c r="I42" s="282"/>
      <c r="J42" s="399"/>
    </row>
    <row r="43" spans="2:10" s="96" customFormat="1" x14ac:dyDescent="0.25">
      <c r="B43" s="284" t="s">
        <v>0</v>
      </c>
      <c r="C43" s="285"/>
      <c r="D43" s="286"/>
      <c r="E43" s="286"/>
      <c r="F43" s="286"/>
      <c r="G43" s="287" t="s">
        <v>17</v>
      </c>
      <c r="H43" s="286"/>
      <c r="I43" s="209"/>
      <c r="J43" s="210">
        <f>SUMIFS($J$8:$J$40,$G$8:$G$40,"2B")</f>
        <v>0</v>
      </c>
    </row>
    <row r="44" spans="2:10" s="96" customFormat="1" ht="31.5" x14ac:dyDescent="0.25">
      <c r="B44" s="227" t="s">
        <v>0</v>
      </c>
      <c r="C44" s="288"/>
      <c r="D44" s="289"/>
      <c r="E44" s="289"/>
      <c r="F44" s="289"/>
      <c r="G44" s="208" t="s">
        <v>18</v>
      </c>
      <c r="H44" s="289"/>
      <c r="I44" s="212">
        <f>SUMIFS($I$8:$I$40,$G$8:$G$40,"2C")</f>
        <v>0</v>
      </c>
      <c r="J44" s="213">
        <f>SUMIFS($J$8:$J$40,$G$8:$G$40,"2C")</f>
        <v>0</v>
      </c>
    </row>
    <row r="45" spans="2:10" s="96" customFormat="1" ht="31.5" x14ac:dyDescent="0.25">
      <c r="B45" s="227" t="s">
        <v>0</v>
      </c>
      <c r="C45" s="288"/>
      <c r="D45" s="289"/>
      <c r="E45" s="289"/>
      <c r="F45" s="289"/>
      <c r="G45" s="208" t="s">
        <v>19</v>
      </c>
      <c r="H45" s="289"/>
      <c r="I45" s="212">
        <f>SUMIFS($I$8:$I$40,$G$8:$G$40,"3A")</f>
        <v>0</v>
      </c>
      <c r="J45" s="213">
        <f>SUMIFS($J$8:$J$40,$G$8:$G$40,"3A")</f>
        <v>0</v>
      </c>
    </row>
    <row r="46" spans="2:10" s="96" customFormat="1" ht="47.25" x14ac:dyDescent="0.25">
      <c r="B46" s="227" t="s">
        <v>0</v>
      </c>
      <c r="C46" s="288"/>
      <c r="D46" s="289"/>
      <c r="E46" s="289"/>
      <c r="F46" s="289"/>
      <c r="G46" s="208" t="s">
        <v>20</v>
      </c>
      <c r="H46" s="289"/>
      <c r="I46" s="212">
        <f>SUMIFS($I$8:$I$40,$G$8:$G$40,"3B")</f>
        <v>0</v>
      </c>
      <c r="J46" s="213">
        <f>SUMIFS($J$8:$J$40,$G$8:$G$40,"3B")</f>
        <v>0</v>
      </c>
    </row>
    <row r="47" spans="2:10" s="96" customFormat="1" ht="47.25" x14ac:dyDescent="0.25">
      <c r="B47" s="227" t="s">
        <v>0</v>
      </c>
      <c r="C47" s="288"/>
      <c r="D47" s="289"/>
      <c r="E47" s="289"/>
      <c r="F47" s="289"/>
      <c r="G47" s="208" t="s">
        <v>21</v>
      </c>
      <c r="H47" s="289"/>
      <c r="I47" s="212">
        <f>SUMIFS($I$8:$I$40,$G$8:$G$40,"4A")</f>
        <v>0</v>
      </c>
      <c r="J47" s="213">
        <f>SUMIFS($J$8:$J$40,$G$8:$G$40,"4A")</f>
        <v>0</v>
      </c>
    </row>
    <row r="48" spans="2:10" s="83" customFormat="1" ht="31.5" x14ac:dyDescent="0.25">
      <c r="B48" s="227" t="s">
        <v>0</v>
      </c>
      <c r="C48" s="288"/>
      <c r="D48" s="289"/>
      <c r="E48" s="289"/>
      <c r="F48" s="289"/>
      <c r="G48" s="208" t="s">
        <v>22</v>
      </c>
      <c r="H48" s="289"/>
      <c r="I48" s="212">
        <f>SUMIFS($I$8:$I$40,$G$8:$G$40,"4B")</f>
        <v>0</v>
      </c>
      <c r="J48" s="213">
        <f>SUMIFS($J$8:$J$40,$G$8:$G$40,"4B")</f>
        <v>0</v>
      </c>
    </row>
    <row r="49" spans="2:12" s="96" customFormat="1" ht="32.25" thickBot="1" x14ac:dyDescent="0.3">
      <c r="B49" s="290" t="s">
        <v>0</v>
      </c>
      <c r="C49" s="291"/>
      <c r="D49" s="292"/>
      <c r="E49" s="292"/>
      <c r="F49" s="292"/>
      <c r="G49" s="215" t="s">
        <v>23</v>
      </c>
      <c r="H49" s="292"/>
      <c r="I49" s="293">
        <f>SUMIFS($I$8:$I$40,$G$8:$G$40,"4C")</f>
        <v>0</v>
      </c>
      <c r="J49" s="294">
        <f>SUMIFS($J$8:$J$40,$G$8:$G$40,"4C")</f>
        <v>0</v>
      </c>
    </row>
    <row r="50" spans="2:12" s="96" customFormat="1" ht="16.5" thickBot="1" x14ac:dyDescent="0.3">
      <c r="B50" s="295" t="s">
        <v>1</v>
      </c>
      <c r="C50" s="296"/>
      <c r="D50" s="297"/>
      <c r="E50" s="297"/>
      <c r="F50" s="297"/>
      <c r="G50" s="297"/>
      <c r="H50" s="297"/>
      <c r="I50" s="298">
        <f>SUM(I43:I49)</f>
        <v>0</v>
      </c>
      <c r="J50" s="299">
        <f>SUM(J43:J49)</f>
        <v>0</v>
      </c>
    </row>
    <row r="51" spans="2:12" ht="31.5" x14ac:dyDescent="0.25">
      <c r="B51" s="300" t="s">
        <v>11</v>
      </c>
      <c r="C51" s="301"/>
      <c r="D51" s="302"/>
      <c r="E51" s="302"/>
      <c r="F51" s="302"/>
      <c r="G51" s="302"/>
      <c r="H51" s="303" t="s">
        <v>101</v>
      </c>
      <c r="I51" s="304" t="str">
        <f>IFERROR(I41/I42,"")</f>
        <v/>
      </c>
      <c r="J51" s="226" t="str">
        <f>IF(I51="","No Data",IF(I51&gt;=0.3,"Meets Requirement",IF(I51&lt;0.3,"Does Not Meet Requirement")))</f>
        <v>No Data</v>
      </c>
    </row>
    <row r="52" spans="2:12" s="97" customFormat="1" ht="47.25" x14ac:dyDescent="0.25">
      <c r="B52" s="227" t="s">
        <v>24</v>
      </c>
      <c r="C52" s="288"/>
      <c r="D52" s="228"/>
      <c r="E52" s="228"/>
      <c r="F52" s="228"/>
      <c r="G52" s="228"/>
      <c r="H52" s="305" t="s">
        <v>98</v>
      </c>
      <c r="I52" s="230" t="str">
        <f>IFERROR(SUM(I45:I49)/I50,"")</f>
        <v/>
      </c>
      <c r="J52" s="231" t="str">
        <f>IF(I52="","No Data",IF(I52&gt;=0.25,"Meets Requirement",IF(I52&lt;0.25,"Does Not Meet Requirement")))</f>
        <v>No Data</v>
      </c>
    </row>
    <row r="53" spans="2:12" s="97" customFormat="1" ht="81.95" customHeight="1" x14ac:dyDescent="0.25">
      <c r="B53" s="227" t="s">
        <v>45</v>
      </c>
      <c r="C53" s="288"/>
      <c r="D53" s="232"/>
      <c r="E53" s="232"/>
      <c r="F53" s="232"/>
      <c r="G53" s="232"/>
      <c r="H53" s="306" t="s">
        <v>34</v>
      </c>
      <c r="I53" s="257" t="str">
        <f>IFERROR(J41/$I$42,"")</f>
        <v/>
      </c>
      <c r="J53" s="231" t="str">
        <f>IF(I53="","No Data",IF(I53&lt;=0.0075,"Meets Requirement",IF(I53&gt;0.0075,"Does Not Meet Requirement")))</f>
        <v>No Data</v>
      </c>
      <c r="K53" s="307"/>
      <c r="L53" s="307"/>
    </row>
    <row r="54" spans="2:12" s="97" customFormat="1" ht="32.25" thickBot="1" x14ac:dyDescent="0.3">
      <c r="B54" s="235" t="s">
        <v>40</v>
      </c>
      <c r="C54" s="316"/>
      <c r="D54" s="317"/>
      <c r="E54" s="317"/>
      <c r="F54" s="317"/>
      <c r="G54" s="317"/>
      <c r="H54" s="318" t="s">
        <v>41</v>
      </c>
      <c r="I54" s="318" t="str">
        <f>IFERROR(SUMIFS(J$8:J$31,C$8:C$31,"PCP-TI")/J32,"")</f>
        <v/>
      </c>
      <c r="J54" s="319" t="s">
        <v>58</v>
      </c>
      <c r="K54" s="307"/>
      <c r="L54" s="307"/>
    </row>
    <row r="55" spans="2:12" s="109" customFormat="1" x14ac:dyDescent="0.25">
      <c r="B55" s="239" t="s">
        <v>31</v>
      </c>
      <c r="F55" s="240"/>
      <c r="G55" s="240"/>
      <c r="H55" s="240"/>
      <c r="I55" s="241"/>
      <c r="J55" s="315"/>
    </row>
    <row r="56" spans="2:12" x14ac:dyDescent="0.25">
      <c r="B56" s="308" t="s">
        <v>30</v>
      </c>
      <c r="C56" s="109" t="s">
        <v>53</v>
      </c>
      <c r="D56" s="109"/>
      <c r="E56" s="240"/>
      <c r="F56" s="240"/>
      <c r="G56" s="240"/>
      <c r="H56" s="241"/>
      <c r="I56" s="242"/>
      <c r="J56" s="165"/>
    </row>
    <row r="57" spans="2:12" ht="18.75" customHeight="1" x14ac:dyDescent="0.25">
      <c r="B57" s="308" t="s">
        <v>30</v>
      </c>
      <c r="C57" s="258" t="s">
        <v>27</v>
      </c>
      <c r="D57" s="258"/>
      <c r="E57" s="259"/>
      <c r="F57" s="259"/>
      <c r="G57" s="259"/>
      <c r="H57" s="259"/>
      <c r="I57" s="260"/>
      <c r="J57" s="165"/>
    </row>
    <row r="58" spans="2:12" ht="39" customHeight="1" x14ac:dyDescent="0.25">
      <c r="B58" s="308" t="s">
        <v>30</v>
      </c>
      <c r="C58" s="408" t="s">
        <v>111</v>
      </c>
      <c r="D58" s="408"/>
      <c r="E58" s="408"/>
      <c r="F58" s="408"/>
      <c r="G58" s="408"/>
      <c r="H58" s="408"/>
      <c r="I58" s="408"/>
      <c r="J58" s="165"/>
    </row>
    <row r="59" spans="2:12" ht="63" customHeight="1" x14ac:dyDescent="0.25">
      <c r="B59" s="308" t="s">
        <v>30</v>
      </c>
      <c r="C59" s="408" t="s">
        <v>38</v>
      </c>
      <c r="D59" s="408"/>
      <c r="E59" s="408"/>
      <c r="F59" s="408"/>
      <c r="G59" s="408"/>
      <c r="H59" s="408"/>
      <c r="I59" s="408"/>
      <c r="J59" s="165"/>
    </row>
    <row r="60" spans="2:12" x14ac:dyDescent="0.25">
      <c r="B60" s="308" t="s">
        <v>30</v>
      </c>
      <c r="C60" s="258" t="s">
        <v>36</v>
      </c>
      <c r="D60" s="258"/>
      <c r="E60" s="99"/>
      <c r="F60" s="99"/>
      <c r="G60" s="99"/>
      <c r="H60" s="99"/>
      <c r="I60" s="99"/>
      <c r="J60" s="165"/>
    </row>
    <row r="61" spans="2:12" x14ac:dyDescent="0.25">
      <c r="B61" s="308" t="s">
        <v>30</v>
      </c>
      <c r="C61" s="258" t="s">
        <v>35</v>
      </c>
      <c r="D61" s="258"/>
      <c r="E61" s="99"/>
      <c r="F61" s="99"/>
      <c r="G61" s="99"/>
      <c r="H61" s="99"/>
      <c r="I61" s="99"/>
      <c r="J61" s="165"/>
    </row>
    <row r="62" spans="2:12" ht="15.6" customHeight="1" x14ac:dyDescent="0.25">
      <c r="B62" s="308" t="s">
        <v>30</v>
      </c>
      <c r="C62" s="408" t="s">
        <v>26</v>
      </c>
      <c r="D62" s="408"/>
      <c r="E62" s="408"/>
      <c r="F62" s="408"/>
      <c r="G62" s="408"/>
      <c r="H62" s="408"/>
      <c r="I62" s="408"/>
      <c r="J62" s="165"/>
    </row>
    <row r="63" spans="2:12" x14ac:dyDescent="0.25">
      <c r="B63" s="308" t="s">
        <v>30</v>
      </c>
      <c r="C63" s="258" t="s">
        <v>28</v>
      </c>
      <c r="D63" s="258"/>
      <c r="E63" s="259"/>
      <c r="F63" s="259"/>
      <c r="G63" s="259"/>
      <c r="H63" s="259"/>
      <c r="I63" s="260"/>
      <c r="J63" s="164"/>
    </row>
    <row r="64" spans="2:12" x14ac:dyDescent="0.25">
      <c r="B64" s="308"/>
      <c r="C64" s="413"/>
      <c r="D64" s="411"/>
      <c r="E64" s="411"/>
      <c r="F64" s="411"/>
      <c r="G64" s="411"/>
      <c r="H64" s="411"/>
      <c r="I64" s="411"/>
      <c r="J64" s="427"/>
    </row>
    <row r="65" spans="2:11" ht="12.6" customHeight="1" x14ac:dyDescent="0.25">
      <c r="B65" s="423" t="s">
        <v>59</v>
      </c>
      <c r="C65" s="412"/>
      <c r="D65" s="412"/>
      <c r="E65" s="412"/>
      <c r="F65" s="412"/>
      <c r="G65" s="412"/>
      <c r="H65" s="412"/>
      <c r="I65" s="412"/>
      <c r="J65" s="424"/>
      <c r="K65" s="309"/>
    </row>
    <row r="66" spans="2:11" x14ac:dyDescent="0.25">
      <c r="B66" s="423"/>
      <c r="C66" s="412"/>
      <c r="D66" s="412"/>
      <c r="E66" s="412"/>
      <c r="F66" s="412"/>
      <c r="G66" s="412"/>
      <c r="H66" s="412"/>
      <c r="I66" s="412"/>
      <c r="J66" s="424"/>
      <c r="K66" s="309"/>
    </row>
    <row r="67" spans="2:11" x14ac:dyDescent="0.25">
      <c r="B67" s="423"/>
      <c r="C67" s="412"/>
      <c r="D67" s="412"/>
      <c r="E67" s="412"/>
      <c r="F67" s="412"/>
      <c r="G67" s="412"/>
      <c r="H67" s="412"/>
      <c r="I67" s="412"/>
      <c r="J67" s="424"/>
      <c r="K67" s="309"/>
    </row>
    <row r="68" spans="2:11" x14ac:dyDescent="0.25">
      <c r="B68" s="423"/>
      <c r="C68" s="412"/>
      <c r="D68" s="412"/>
      <c r="E68" s="412"/>
      <c r="F68" s="412"/>
      <c r="G68" s="412"/>
      <c r="H68" s="412"/>
      <c r="I68" s="412"/>
      <c r="J68" s="424"/>
      <c r="K68" s="309"/>
    </row>
    <row r="69" spans="2:11" x14ac:dyDescent="0.25">
      <c r="B69" s="423"/>
      <c r="C69" s="412"/>
      <c r="D69" s="412"/>
      <c r="E69" s="412"/>
      <c r="F69" s="412"/>
      <c r="G69" s="412"/>
      <c r="H69" s="412"/>
      <c r="I69" s="412"/>
      <c r="J69" s="424"/>
      <c r="K69" s="309"/>
    </row>
    <row r="70" spans="2:11" x14ac:dyDescent="0.25">
      <c r="B70" s="423"/>
      <c r="C70" s="412"/>
      <c r="D70" s="412"/>
      <c r="E70" s="412"/>
      <c r="F70" s="412"/>
      <c r="G70" s="412"/>
      <c r="H70" s="412"/>
      <c r="I70" s="412"/>
      <c r="J70" s="424"/>
      <c r="K70" s="310"/>
    </row>
    <row r="71" spans="2:11" x14ac:dyDescent="0.25">
      <c r="B71" s="181"/>
      <c r="J71" s="311"/>
    </row>
    <row r="72" spans="2:11" x14ac:dyDescent="0.25">
      <c r="B72" s="181"/>
      <c r="J72" s="311"/>
    </row>
    <row r="73" spans="2:11" x14ac:dyDescent="0.25">
      <c r="B73" s="182"/>
      <c r="C73" s="98"/>
      <c r="D73" s="98"/>
      <c r="H73" s="98"/>
      <c r="I73" s="98"/>
      <c r="J73" s="311"/>
    </row>
    <row r="74" spans="2:11" x14ac:dyDescent="0.25">
      <c r="B74" s="428" t="s">
        <v>3</v>
      </c>
      <c r="C74" s="414"/>
      <c r="D74" s="414"/>
      <c r="H74" s="414" t="s">
        <v>4</v>
      </c>
      <c r="I74" s="414"/>
      <c r="J74" s="311"/>
    </row>
    <row r="75" spans="2:11" x14ac:dyDescent="0.25">
      <c r="B75" s="181"/>
      <c r="J75" s="311"/>
    </row>
    <row r="76" spans="2:11" x14ac:dyDescent="0.25">
      <c r="B76" s="246" t="s">
        <v>2</v>
      </c>
      <c r="J76" s="165"/>
    </row>
    <row r="77" spans="2:11" ht="30.75" customHeight="1" x14ac:dyDescent="0.25">
      <c r="B77" s="407" t="s">
        <v>16</v>
      </c>
      <c r="C77" s="408"/>
      <c r="D77" s="408"/>
      <c r="E77" s="408"/>
      <c r="F77" s="408"/>
      <c r="G77" s="408"/>
      <c r="H77" s="408"/>
      <c r="I77" s="408"/>
      <c r="J77" s="409"/>
    </row>
    <row r="78" spans="2:11" ht="63.6" customHeight="1" x14ac:dyDescent="0.25">
      <c r="B78" s="407" t="s">
        <v>93</v>
      </c>
      <c r="C78" s="408"/>
      <c r="D78" s="408"/>
      <c r="E78" s="408"/>
      <c r="F78" s="408"/>
      <c r="G78" s="408"/>
      <c r="H78" s="408"/>
      <c r="I78" s="408"/>
      <c r="J78" s="409"/>
    </row>
    <row r="79" spans="2:11" ht="18" customHeight="1" x14ac:dyDescent="0.25">
      <c r="B79" s="369" t="s">
        <v>9</v>
      </c>
      <c r="C79" s="247"/>
      <c r="D79" s="247"/>
      <c r="E79" s="247"/>
      <c r="F79" s="247"/>
      <c r="G79" s="247"/>
      <c r="H79" s="247"/>
      <c r="I79" s="247"/>
      <c r="J79" s="164"/>
    </row>
    <row r="80" spans="2:11" ht="16.5" customHeight="1" x14ac:dyDescent="0.25">
      <c r="B80" s="369" t="s">
        <v>75</v>
      </c>
      <c r="C80" s="247"/>
      <c r="D80" s="247"/>
      <c r="E80" s="247"/>
      <c r="F80" s="247"/>
      <c r="G80" s="247"/>
      <c r="H80" s="247"/>
      <c r="I80" s="247"/>
      <c r="J80" s="164"/>
    </row>
    <row r="81" spans="2:12" ht="35.450000000000003" customHeight="1" x14ac:dyDescent="0.25">
      <c r="B81" s="404" t="s">
        <v>76</v>
      </c>
      <c r="C81" s="405"/>
      <c r="D81" s="405"/>
      <c r="E81" s="405"/>
      <c r="F81" s="405"/>
      <c r="G81" s="405"/>
      <c r="H81" s="405"/>
      <c r="I81" s="405"/>
      <c r="J81" s="406"/>
      <c r="K81" s="99"/>
      <c r="L81" s="99"/>
    </row>
    <row r="82" spans="2:12" x14ac:dyDescent="0.25">
      <c r="B82" s="404" t="s">
        <v>77</v>
      </c>
      <c r="C82" s="405"/>
      <c r="D82" s="405"/>
      <c r="E82" s="405"/>
      <c r="F82" s="405"/>
      <c r="G82" s="405"/>
      <c r="H82" s="405"/>
      <c r="I82" s="405"/>
      <c r="J82" s="406"/>
    </row>
    <row r="83" spans="2:12" ht="78.599999999999994" customHeight="1" x14ac:dyDescent="0.25">
      <c r="B83" s="404" t="s">
        <v>78</v>
      </c>
      <c r="C83" s="405"/>
      <c r="D83" s="405"/>
      <c r="E83" s="405"/>
      <c r="F83" s="405"/>
      <c r="G83" s="405"/>
      <c r="H83" s="405"/>
      <c r="I83" s="405"/>
      <c r="J83" s="406"/>
      <c r="K83" s="100"/>
      <c r="L83" s="100"/>
    </row>
    <row r="84" spans="2:12" ht="51.6" customHeight="1" x14ac:dyDescent="0.25">
      <c r="B84" s="407" t="s">
        <v>79</v>
      </c>
      <c r="C84" s="408"/>
      <c r="D84" s="408"/>
      <c r="E84" s="408"/>
      <c r="F84" s="408"/>
      <c r="G84" s="408"/>
      <c r="H84" s="408"/>
      <c r="I84" s="408"/>
      <c r="J84" s="409"/>
      <c r="K84" s="99"/>
      <c r="L84" s="99"/>
    </row>
    <row r="85" spans="2:12" x14ac:dyDescent="0.25">
      <c r="B85" s="401"/>
      <c r="C85" s="98"/>
      <c r="D85" s="98"/>
      <c r="E85" s="98"/>
      <c r="F85" s="98"/>
      <c r="G85" s="98"/>
      <c r="H85" s="98"/>
      <c r="I85" s="98"/>
      <c r="J85" s="376"/>
    </row>
    <row r="86" spans="2:12" x14ac:dyDescent="0.25">
      <c r="B86" s="2" t="s">
        <v>102</v>
      </c>
      <c r="C86" s="81"/>
      <c r="D86" s="81"/>
      <c r="E86" s="81"/>
      <c r="F86" s="81"/>
      <c r="G86" s="81"/>
      <c r="H86" s="81"/>
      <c r="I86" s="81"/>
      <c r="J86" s="81"/>
    </row>
    <row r="87" spans="2:12" x14ac:dyDescent="0.25">
      <c r="B87" s="81"/>
      <c r="C87" s="81"/>
      <c r="D87" s="81"/>
      <c r="E87" s="81"/>
      <c r="F87" s="81"/>
      <c r="G87" s="81"/>
      <c r="H87" s="81"/>
      <c r="I87" s="81"/>
      <c r="J87" s="81"/>
    </row>
    <row r="88" spans="2:12" x14ac:dyDescent="0.25">
      <c r="B88" s="81"/>
      <c r="C88" s="81"/>
      <c r="D88" s="81"/>
      <c r="E88" s="81"/>
      <c r="F88" s="81"/>
      <c r="G88" s="81"/>
      <c r="H88" s="81"/>
      <c r="I88" s="81"/>
      <c r="J88" s="81"/>
    </row>
  </sheetData>
  <mergeCells count="13">
    <mergeCell ref="B84:J84"/>
    <mergeCell ref="B81:J81"/>
    <mergeCell ref="B82:J82"/>
    <mergeCell ref="B83:J83"/>
    <mergeCell ref="C58:I58"/>
    <mergeCell ref="C59:I59"/>
    <mergeCell ref="C62:I62"/>
    <mergeCell ref="B65:J70"/>
    <mergeCell ref="B77:J77"/>
    <mergeCell ref="C64:J64"/>
    <mergeCell ref="B78:J78"/>
    <mergeCell ref="B74:D74"/>
    <mergeCell ref="H74:I74"/>
  </mergeCells>
  <conditionalFormatting sqref="J51:J54">
    <cfRule type="cellIs" dxfId="4" priority="1" operator="equal">
      <formula>"Does Not Meet Requirement"</formula>
    </cfRule>
  </conditionalFormatting>
  <printOptions horizontalCentered="1"/>
  <pageMargins left="0.2" right="0.2" top="0.75" bottom="0.5" header="0.3" footer="0.05"/>
  <pageSetup scale="66" fitToHeight="2" orientation="landscape"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9"/>
  <sheetViews>
    <sheetView showGridLines="0" view="pageLayout" zoomScale="80" zoomScaleNormal="80" zoomScalePageLayoutView="80" workbookViewId="0">
      <selection activeCell="J1" sqref="J1"/>
    </sheetView>
  </sheetViews>
  <sheetFormatPr defaultColWidth="9.140625" defaultRowHeight="15.75" x14ac:dyDescent="0.25"/>
  <cols>
    <col min="1" max="1" width="9.140625" style="81"/>
    <col min="2" max="3" width="13.140625" style="80" customWidth="1"/>
    <col min="4" max="5" width="15.28515625" style="80" customWidth="1"/>
    <col min="6" max="7" width="20.7109375" style="80" customWidth="1"/>
    <col min="8" max="8" width="19.42578125" style="80" customWidth="1"/>
    <col min="9" max="9" width="21.28515625" style="80" customWidth="1"/>
    <col min="10" max="10" width="26.85546875" style="80" customWidth="1"/>
    <col min="11" max="11" width="19.28515625" style="80" customWidth="1"/>
    <col min="12" max="12" width="15.7109375" style="81" customWidth="1"/>
    <col min="13" max="16384" width="9.140625" style="81"/>
  </cols>
  <sheetData>
    <row r="1" spans="1:11" x14ac:dyDescent="0.25">
      <c r="A1" s="2"/>
    </row>
    <row r="2" spans="1:11" x14ac:dyDescent="0.25">
      <c r="A2" s="2"/>
      <c r="B2" s="2" t="s">
        <v>5</v>
      </c>
      <c r="C2" s="2"/>
      <c r="D2" s="3"/>
      <c r="E2" s="187"/>
      <c r="F2" s="187"/>
      <c r="G2" s="187"/>
      <c r="H2" s="187"/>
      <c r="I2" s="81"/>
      <c r="J2" s="81"/>
      <c r="K2" s="81"/>
    </row>
    <row r="3" spans="1:11" x14ac:dyDescent="0.25">
      <c r="B3" s="2"/>
      <c r="C3" s="2"/>
      <c r="D3" s="2"/>
      <c r="E3" s="2"/>
      <c r="F3" s="2"/>
      <c r="G3" s="2"/>
      <c r="H3" s="81"/>
      <c r="I3" s="81"/>
      <c r="J3" s="81"/>
      <c r="K3" s="81"/>
    </row>
    <row r="4" spans="1:11" x14ac:dyDescent="0.25">
      <c r="B4" s="2" t="s">
        <v>6</v>
      </c>
      <c r="C4" s="2"/>
      <c r="D4" s="3" t="s">
        <v>39</v>
      </c>
      <c r="E4" s="187"/>
      <c r="F4" s="187"/>
      <c r="G4" s="187"/>
      <c r="H4" s="187"/>
      <c r="I4" s="81"/>
      <c r="J4" s="81"/>
      <c r="K4" s="81"/>
    </row>
    <row r="6" spans="1:11" s="82" customFormat="1" ht="16.5" thickBot="1" x14ac:dyDescent="0.3">
      <c r="B6" s="188"/>
      <c r="C6" s="188"/>
      <c r="D6" s="189" t="s">
        <v>8</v>
      </c>
      <c r="E6" s="189"/>
      <c r="F6" s="247"/>
      <c r="G6" s="247"/>
      <c r="H6" s="247"/>
      <c r="I6" s="247"/>
      <c r="J6" s="247"/>
      <c r="K6" s="109"/>
    </row>
    <row r="7" spans="1:11" s="83" customFormat="1" ht="66.75" thickBot="1" x14ac:dyDescent="0.25">
      <c r="B7" s="190" t="s">
        <v>68</v>
      </c>
      <c r="C7" s="191" t="s">
        <v>69</v>
      </c>
      <c r="D7" s="191" t="s">
        <v>70</v>
      </c>
      <c r="E7" s="191" t="s">
        <v>50</v>
      </c>
      <c r="F7" s="191" t="s">
        <v>82</v>
      </c>
      <c r="G7" s="191" t="s">
        <v>83</v>
      </c>
      <c r="H7" s="191" t="s">
        <v>81</v>
      </c>
      <c r="I7" s="191" t="s">
        <v>84</v>
      </c>
      <c r="J7" s="192" t="s">
        <v>80</v>
      </c>
    </row>
    <row r="8" spans="1:11" s="83" customFormat="1" x14ac:dyDescent="0.25">
      <c r="B8" s="261"/>
      <c r="C8" s="262"/>
      <c r="D8" s="263"/>
      <c r="E8" s="263"/>
      <c r="F8" s="263"/>
      <c r="G8" s="85"/>
      <c r="H8" s="85"/>
      <c r="I8" s="86"/>
      <c r="J8" s="87"/>
      <c r="K8" s="104"/>
    </row>
    <row r="9" spans="1:11" s="83" customFormat="1" x14ac:dyDescent="0.25">
      <c r="B9" s="267"/>
      <c r="C9" s="268"/>
      <c r="D9" s="269"/>
      <c r="E9" s="269"/>
      <c r="F9" s="269"/>
      <c r="G9" s="85"/>
      <c r="H9" s="85"/>
      <c r="I9" s="86"/>
      <c r="J9" s="87"/>
      <c r="K9" s="104"/>
    </row>
    <row r="10" spans="1:11" s="83" customFormat="1" x14ac:dyDescent="0.25">
      <c r="B10" s="267"/>
      <c r="C10" s="268"/>
      <c r="D10" s="269"/>
      <c r="E10" s="269"/>
      <c r="F10" s="269"/>
      <c r="G10" s="85"/>
      <c r="H10" s="85"/>
      <c r="I10" s="86"/>
      <c r="J10" s="87"/>
      <c r="K10" s="104"/>
    </row>
    <row r="11" spans="1:11" s="83" customFormat="1" x14ac:dyDescent="0.25">
      <c r="B11" s="267"/>
      <c r="C11" s="268"/>
      <c r="D11" s="269"/>
      <c r="E11" s="269"/>
      <c r="F11" s="269"/>
      <c r="G11" s="85"/>
      <c r="H11" s="85"/>
      <c r="I11" s="86"/>
      <c r="J11" s="87"/>
      <c r="K11" s="104"/>
    </row>
    <row r="12" spans="1:11" s="83" customFormat="1" x14ac:dyDescent="0.25">
      <c r="B12" s="267"/>
      <c r="C12" s="268"/>
      <c r="D12" s="269"/>
      <c r="E12" s="269"/>
      <c r="F12" s="269"/>
      <c r="G12" s="85"/>
      <c r="H12" s="85"/>
      <c r="I12" s="86"/>
      <c r="J12" s="87"/>
      <c r="K12" s="104"/>
    </row>
    <row r="13" spans="1:11" s="83" customFormat="1" x14ac:dyDescent="0.25">
      <c r="B13" s="267"/>
      <c r="C13" s="268"/>
      <c r="D13" s="269"/>
      <c r="E13" s="269"/>
      <c r="F13" s="269"/>
      <c r="G13" s="270"/>
      <c r="H13" s="270"/>
      <c r="I13" s="271"/>
      <c r="J13" s="272"/>
      <c r="K13" s="104"/>
    </row>
    <row r="14" spans="1:11" s="96" customFormat="1" x14ac:dyDescent="0.25">
      <c r="B14" s="267"/>
      <c r="C14" s="268"/>
      <c r="D14" s="269"/>
      <c r="E14" s="269"/>
      <c r="F14" s="269"/>
      <c r="G14" s="270"/>
      <c r="H14" s="270"/>
      <c r="I14" s="271"/>
      <c r="J14" s="272"/>
      <c r="K14" s="104"/>
    </row>
    <row r="15" spans="1:11" s="96" customFormat="1" x14ac:dyDescent="0.25">
      <c r="B15" s="267"/>
      <c r="C15" s="268"/>
      <c r="D15" s="269"/>
      <c r="E15" s="269"/>
      <c r="F15" s="269"/>
      <c r="G15" s="270"/>
      <c r="H15" s="270"/>
      <c r="I15" s="271"/>
      <c r="J15" s="272"/>
      <c r="K15" s="104"/>
    </row>
    <row r="16" spans="1:11" s="96" customFormat="1" x14ac:dyDescent="0.25">
      <c r="B16" s="267"/>
      <c r="C16" s="268"/>
      <c r="D16" s="269"/>
      <c r="E16" s="269"/>
      <c r="F16" s="269"/>
      <c r="G16" s="270"/>
      <c r="H16" s="270"/>
      <c r="I16" s="271"/>
      <c r="J16" s="272"/>
      <c r="K16" s="104"/>
    </row>
    <row r="17" spans="2:11" s="96" customFormat="1" x14ac:dyDescent="0.25">
      <c r="B17" s="267"/>
      <c r="C17" s="268"/>
      <c r="D17" s="269"/>
      <c r="E17" s="269"/>
      <c r="F17" s="269"/>
      <c r="G17" s="270"/>
      <c r="H17" s="270"/>
      <c r="I17" s="271"/>
      <c r="J17" s="272"/>
      <c r="K17" s="104"/>
    </row>
    <row r="18" spans="2:11" s="96" customFormat="1" x14ac:dyDescent="0.25">
      <c r="B18" s="267"/>
      <c r="C18" s="268"/>
      <c r="D18" s="269"/>
      <c r="E18" s="269"/>
      <c r="F18" s="269"/>
      <c r="G18" s="270"/>
      <c r="H18" s="270"/>
      <c r="I18" s="271"/>
      <c r="J18" s="272"/>
      <c r="K18" s="104"/>
    </row>
    <row r="19" spans="2:11" s="96" customFormat="1" x14ac:dyDescent="0.25">
      <c r="B19" s="267"/>
      <c r="C19" s="268"/>
      <c r="D19" s="269"/>
      <c r="E19" s="269"/>
      <c r="F19" s="269"/>
      <c r="G19" s="270"/>
      <c r="H19" s="270"/>
      <c r="I19" s="271"/>
      <c r="J19" s="272"/>
      <c r="K19" s="104"/>
    </row>
    <row r="20" spans="2:11" s="83" customFormat="1" x14ac:dyDescent="0.25">
      <c r="B20" s="267"/>
      <c r="C20" s="268"/>
      <c r="D20" s="269"/>
      <c r="E20" s="269"/>
      <c r="F20" s="269"/>
      <c r="G20" s="270"/>
      <c r="H20" s="270"/>
      <c r="I20" s="271"/>
      <c r="J20" s="272"/>
      <c r="K20" s="104"/>
    </row>
    <row r="21" spans="2:11" s="96" customFormat="1" x14ac:dyDescent="0.25">
      <c r="B21" s="267"/>
      <c r="C21" s="268"/>
      <c r="D21" s="269"/>
      <c r="E21" s="269"/>
      <c r="F21" s="269"/>
      <c r="G21" s="270"/>
      <c r="H21" s="270"/>
      <c r="I21" s="271"/>
      <c r="J21" s="272"/>
      <c r="K21" s="104"/>
    </row>
    <row r="22" spans="2:11" s="96" customFormat="1" x14ac:dyDescent="0.25">
      <c r="B22" s="267"/>
      <c r="C22" s="268"/>
      <c r="D22" s="269"/>
      <c r="E22" s="269"/>
      <c r="F22" s="269"/>
      <c r="G22" s="270"/>
      <c r="H22" s="270"/>
      <c r="I22" s="271"/>
      <c r="J22" s="272"/>
      <c r="K22" s="104"/>
    </row>
    <row r="23" spans="2:11" s="97" customFormat="1" x14ac:dyDescent="0.25">
      <c r="B23" s="267"/>
      <c r="C23" s="268"/>
      <c r="D23" s="269"/>
      <c r="E23" s="269"/>
      <c r="F23" s="269"/>
      <c r="G23" s="270"/>
      <c r="H23" s="270"/>
      <c r="I23" s="271"/>
      <c r="J23" s="272"/>
      <c r="K23" s="104"/>
    </row>
    <row r="24" spans="2:11" x14ac:dyDescent="0.25">
      <c r="B24" s="267"/>
      <c r="C24" s="268"/>
      <c r="D24" s="269"/>
      <c r="E24" s="269"/>
      <c r="F24" s="269"/>
      <c r="G24" s="270"/>
      <c r="H24" s="270"/>
      <c r="I24" s="271"/>
      <c r="J24" s="272"/>
      <c r="K24" s="104"/>
    </row>
    <row r="25" spans="2:11" x14ac:dyDescent="0.25">
      <c r="B25" s="267"/>
      <c r="C25" s="268"/>
      <c r="D25" s="269"/>
      <c r="E25" s="269"/>
      <c r="F25" s="269"/>
      <c r="G25" s="270"/>
      <c r="H25" s="270"/>
      <c r="I25" s="271"/>
      <c r="J25" s="272"/>
      <c r="K25" s="104"/>
    </row>
    <row r="26" spans="2:11" x14ac:dyDescent="0.25">
      <c r="B26" s="267"/>
      <c r="C26" s="268"/>
      <c r="D26" s="269"/>
      <c r="E26" s="269"/>
      <c r="F26" s="269"/>
      <c r="G26" s="270"/>
      <c r="H26" s="270"/>
      <c r="I26" s="271"/>
      <c r="J26" s="272"/>
      <c r="K26" s="104"/>
    </row>
    <row r="27" spans="2:11" x14ac:dyDescent="0.25">
      <c r="B27" s="267"/>
      <c r="C27" s="268"/>
      <c r="D27" s="269"/>
      <c r="E27" s="269"/>
      <c r="F27" s="269"/>
      <c r="G27" s="270"/>
      <c r="H27" s="270"/>
      <c r="I27" s="271"/>
      <c r="J27" s="272"/>
      <c r="K27" s="104"/>
    </row>
    <row r="28" spans="2:11" x14ac:dyDescent="0.25">
      <c r="B28" s="267"/>
      <c r="C28" s="268"/>
      <c r="D28" s="269"/>
      <c r="E28" s="269"/>
      <c r="F28" s="269"/>
      <c r="G28" s="270"/>
      <c r="H28" s="270"/>
      <c r="I28" s="271"/>
      <c r="J28" s="272"/>
      <c r="K28" s="104"/>
    </row>
    <row r="29" spans="2:11" x14ac:dyDescent="0.25">
      <c r="B29" s="267"/>
      <c r="C29" s="268"/>
      <c r="D29" s="269"/>
      <c r="E29" s="269"/>
      <c r="F29" s="269"/>
      <c r="G29" s="270"/>
      <c r="H29" s="270"/>
      <c r="I29" s="271"/>
      <c r="J29" s="272"/>
      <c r="K29" s="104"/>
    </row>
    <row r="30" spans="2:11" x14ac:dyDescent="0.25">
      <c r="B30" s="267"/>
      <c r="C30" s="268"/>
      <c r="D30" s="269"/>
      <c r="E30" s="269"/>
      <c r="F30" s="269"/>
      <c r="G30" s="270"/>
      <c r="H30" s="270"/>
      <c r="I30" s="271"/>
      <c r="J30" s="272"/>
      <c r="K30" s="104"/>
    </row>
    <row r="31" spans="2:11" x14ac:dyDescent="0.25">
      <c r="B31" s="267"/>
      <c r="C31" s="268"/>
      <c r="D31" s="269"/>
      <c r="E31" s="269"/>
      <c r="F31" s="269"/>
      <c r="G31" s="270"/>
      <c r="H31" s="270"/>
      <c r="I31" s="271"/>
      <c r="J31" s="272"/>
      <c r="K31" s="104"/>
    </row>
    <row r="32" spans="2:11" x14ac:dyDescent="0.25">
      <c r="B32" s="267"/>
      <c r="C32" s="268"/>
      <c r="D32" s="269"/>
      <c r="E32" s="269"/>
      <c r="F32" s="269"/>
      <c r="G32" s="270"/>
      <c r="H32" s="270"/>
      <c r="I32" s="271"/>
      <c r="J32" s="272"/>
      <c r="K32" s="104"/>
    </row>
    <row r="33" spans="2:12" x14ac:dyDescent="0.25">
      <c r="B33" s="267"/>
      <c r="C33" s="268"/>
      <c r="D33" s="269"/>
      <c r="E33" s="269"/>
      <c r="F33" s="269"/>
      <c r="G33" s="270"/>
      <c r="H33" s="270"/>
      <c r="I33" s="271"/>
      <c r="J33" s="272"/>
      <c r="K33" s="104"/>
    </row>
    <row r="34" spans="2:12" x14ac:dyDescent="0.25">
      <c r="B34" s="267"/>
      <c r="C34" s="268"/>
      <c r="D34" s="269"/>
      <c r="E34" s="269"/>
      <c r="F34" s="269"/>
      <c r="G34" s="270"/>
      <c r="H34" s="270"/>
      <c r="I34" s="271"/>
      <c r="J34" s="272"/>
      <c r="K34" s="104"/>
    </row>
    <row r="35" spans="2:12" x14ac:dyDescent="0.25">
      <c r="B35" s="267"/>
      <c r="C35" s="268"/>
      <c r="D35" s="269"/>
      <c r="E35" s="269"/>
      <c r="F35" s="269"/>
      <c r="G35" s="270"/>
      <c r="H35" s="270"/>
      <c r="I35" s="271"/>
      <c r="J35" s="272"/>
      <c r="K35" s="104"/>
    </row>
    <row r="36" spans="2:12" x14ac:dyDescent="0.25">
      <c r="B36" s="267"/>
      <c r="C36" s="268"/>
      <c r="D36" s="269"/>
      <c r="E36" s="269"/>
      <c r="F36" s="269"/>
      <c r="G36" s="270"/>
      <c r="H36" s="270"/>
      <c r="I36" s="271"/>
      <c r="J36" s="272"/>
      <c r="K36" s="104"/>
    </row>
    <row r="37" spans="2:12" x14ac:dyDescent="0.25">
      <c r="B37" s="267"/>
      <c r="C37" s="268"/>
      <c r="D37" s="269"/>
      <c r="E37" s="269"/>
      <c r="F37" s="269"/>
      <c r="G37" s="270"/>
      <c r="H37" s="270"/>
      <c r="I37" s="271"/>
      <c r="J37" s="272"/>
      <c r="K37" s="104"/>
      <c r="L37" s="99"/>
    </row>
    <row r="38" spans="2:12" x14ac:dyDescent="0.25">
      <c r="B38" s="267"/>
      <c r="C38" s="268"/>
      <c r="D38" s="269"/>
      <c r="E38" s="269"/>
      <c r="F38" s="269"/>
      <c r="G38" s="270"/>
      <c r="H38" s="270"/>
      <c r="I38" s="271"/>
      <c r="J38" s="272"/>
      <c r="K38" s="104"/>
      <c r="L38" s="99"/>
    </row>
    <row r="39" spans="2:12" x14ac:dyDescent="0.25">
      <c r="B39" s="267"/>
      <c r="C39" s="268"/>
      <c r="D39" s="269"/>
      <c r="E39" s="269"/>
      <c r="F39" s="269"/>
      <c r="G39" s="270"/>
      <c r="H39" s="270"/>
      <c r="I39" s="271"/>
      <c r="J39" s="272"/>
      <c r="K39" s="104"/>
    </row>
    <row r="40" spans="2:12" ht="16.5" thickBot="1" x14ac:dyDescent="0.3">
      <c r="B40" s="273"/>
      <c r="C40" s="274"/>
      <c r="D40" s="275"/>
      <c r="E40" s="275"/>
      <c r="F40" s="275"/>
      <c r="G40" s="276"/>
      <c r="H40" s="276"/>
      <c r="I40" s="277"/>
      <c r="J40" s="278"/>
      <c r="K40" s="104"/>
    </row>
    <row r="41" spans="2:12" s="104" customFormat="1" ht="16.5" thickBot="1" x14ac:dyDescent="0.3">
      <c r="B41" s="320" t="s">
        <v>0</v>
      </c>
      <c r="C41" s="321"/>
      <c r="D41" s="322"/>
      <c r="E41" s="322"/>
      <c r="F41" s="322"/>
      <c r="G41" s="322"/>
      <c r="H41" s="322"/>
      <c r="I41" s="323">
        <f>+SUM(I8:I40)</f>
        <v>0</v>
      </c>
      <c r="J41" s="196">
        <f>+SUM(J8:J40)</f>
        <v>0</v>
      </c>
    </row>
    <row r="42" spans="2:12" ht="16.5" thickBot="1" x14ac:dyDescent="0.3">
      <c r="B42" s="197" t="s">
        <v>13</v>
      </c>
      <c r="C42" s="280"/>
      <c r="D42" s="198"/>
      <c r="E42" s="198"/>
      <c r="F42" s="198"/>
      <c r="G42" s="198"/>
      <c r="H42" s="281"/>
      <c r="I42" s="324"/>
      <c r="J42" s="399"/>
      <c r="K42" s="105"/>
    </row>
    <row r="43" spans="2:12" ht="31.5" x14ac:dyDescent="0.25">
      <c r="B43" s="284" t="s">
        <v>0</v>
      </c>
      <c r="C43" s="285"/>
      <c r="D43" s="286"/>
      <c r="E43" s="286"/>
      <c r="F43" s="286"/>
      <c r="G43" s="287" t="s">
        <v>17</v>
      </c>
      <c r="H43" s="286"/>
      <c r="I43" s="209">
        <f>SUMIFS($I$8:$I$40,$G$8:$G$40,"2B")</f>
        <v>0</v>
      </c>
      <c r="J43" s="210">
        <f>SUMIFS($J$8:$J$40,$G$8:$G$40,"2B")</f>
        <v>0</v>
      </c>
      <c r="K43" s="105"/>
    </row>
    <row r="44" spans="2:12" ht="31.5" x14ac:dyDescent="0.25">
      <c r="B44" s="227" t="s">
        <v>0</v>
      </c>
      <c r="C44" s="288"/>
      <c r="D44" s="289"/>
      <c r="E44" s="289"/>
      <c r="F44" s="289"/>
      <c r="G44" s="208" t="s">
        <v>18</v>
      </c>
      <c r="H44" s="289"/>
      <c r="I44" s="212">
        <f>SUMIFS($I$8:$I$40,$G$8:$G$40,"2C")</f>
        <v>0</v>
      </c>
      <c r="J44" s="213">
        <f>SUMIFS($J$8:$J$40,$G$8:$G$40,"2C")</f>
        <v>0</v>
      </c>
      <c r="K44" s="105"/>
    </row>
    <row r="45" spans="2:12" ht="31.5" x14ac:dyDescent="0.25">
      <c r="B45" s="227" t="s">
        <v>0</v>
      </c>
      <c r="C45" s="288"/>
      <c r="D45" s="289"/>
      <c r="E45" s="289"/>
      <c r="F45" s="289"/>
      <c r="G45" s="208" t="s">
        <v>19</v>
      </c>
      <c r="H45" s="289"/>
      <c r="I45" s="212">
        <f>SUMIFS($I$8:$I$40,$G$8:$G$40,"3A")</f>
        <v>0</v>
      </c>
      <c r="J45" s="213">
        <f>SUMIFS($J$8:$J$40,$G$8:$G$40,"3A")</f>
        <v>0</v>
      </c>
      <c r="K45" s="105"/>
    </row>
    <row r="46" spans="2:12" ht="47.45" customHeight="1" x14ac:dyDescent="0.25">
      <c r="B46" s="227" t="s">
        <v>0</v>
      </c>
      <c r="C46" s="288"/>
      <c r="D46" s="289"/>
      <c r="E46" s="289"/>
      <c r="F46" s="289"/>
      <c r="G46" s="208" t="s">
        <v>20</v>
      </c>
      <c r="H46" s="289"/>
      <c r="I46" s="212">
        <f>SUMIFS($I$8:$I$40,$G$8:$G$40,"3B")</f>
        <v>0</v>
      </c>
      <c r="J46" s="213">
        <f>SUMIFS($J$8:$J$40,$G$8:$G$40,"3B")</f>
        <v>0</v>
      </c>
      <c r="K46" s="105"/>
    </row>
    <row r="47" spans="2:12" ht="47.25" x14ac:dyDescent="0.25">
      <c r="B47" s="227" t="s">
        <v>0</v>
      </c>
      <c r="C47" s="288"/>
      <c r="D47" s="289"/>
      <c r="E47" s="289"/>
      <c r="F47" s="289"/>
      <c r="G47" s="208" t="s">
        <v>21</v>
      </c>
      <c r="H47" s="289"/>
      <c r="I47" s="212">
        <f>SUMIFS($I$8:$I$40,$G$8:$G$40,"4A")</f>
        <v>0</v>
      </c>
      <c r="J47" s="213">
        <f>SUMIFS($J$8:$J$40,$G$8:$G$40,"4A")</f>
        <v>0</v>
      </c>
      <c r="K47" s="105"/>
    </row>
    <row r="48" spans="2:12" ht="31.5" x14ac:dyDescent="0.25">
      <c r="B48" s="227" t="s">
        <v>0</v>
      </c>
      <c r="C48" s="288"/>
      <c r="D48" s="289"/>
      <c r="E48" s="289"/>
      <c r="F48" s="289"/>
      <c r="G48" s="208" t="s">
        <v>22</v>
      </c>
      <c r="H48" s="289"/>
      <c r="I48" s="212">
        <f>SUMIFS($I$8:$I$40,$G$8:$G$40,"4B")</f>
        <v>0</v>
      </c>
      <c r="J48" s="213">
        <f>SUMIFS($J$8:$J$40,$G$8:$G$40,"4B")</f>
        <v>0</v>
      </c>
      <c r="K48" s="105"/>
    </row>
    <row r="49" spans="2:13" ht="32.25" thickBot="1" x14ac:dyDescent="0.3">
      <c r="B49" s="290" t="s">
        <v>0</v>
      </c>
      <c r="C49" s="291"/>
      <c r="D49" s="292"/>
      <c r="E49" s="292"/>
      <c r="F49" s="292"/>
      <c r="G49" s="215" t="s">
        <v>23</v>
      </c>
      <c r="H49" s="292"/>
      <c r="I49" s="293">
        <f>SUMIFS($I$8:$I$40,$G$8:$G$40,"4C")</f>
        <v>0</v>
      </c>
      <c r="J49" s="294">
        <f>SUMIFS($J$8:$J$40,$G$8:$G$40,"4C")</f>
        <v>0</v>
      </c>
      <c r="K49" s="105"/>
    </row>
    <row r="50" spans="2:13" ht="16.5" thickBot="1" x14ac:dyDescent="0.3">
      <c r="B50" s="295" t="s">
        <v>1</v>
      </c>
      <c r="C50" s="296"/>
      <c r="D50" s="297"/>
      <c r="E50" s="297"/>
      <c r="F50" s="297"/>
      <c r="G50" s="297"/>
      <c r="H50" s="297"/>
      <c r="I50" s="298">
        <f>SUM(I43:I49)</f>
        <v>0</v>
      </c>
      <c r="J50" s="299">
        <f>SUM(J43:J49)</f>
        <v>0</v>
      </c>
      <c r="K50" s="104"/>
    </row>
    <row r="51" spans="2:13" ht="47.25" x14ac:dyDescent="0.25">
      <c r="B51" s="300" t="s">
        <v>11</v>
      </c>
      <c r="C51" s="301"/>
      <c r="D51" s="302"/>
      <c r="E51" s="302"/>
      <c r="F51" s="302"/>
      <c r="G51" s="302"/>
      <c r="H51" s="325" t="s">
        <v>107</v>
      </c>
      <c r="I51" s="304" t="str">
        <f>IFERROR(I41/I42,"")</f>
        <v/>
      </c>
      <c r="J51" s="226" t="str">
        <f>IF(I51="","No Data",IF(I51&gt;=0.25,"Meets Requirement",IF(I51&lt;0.25,"Does Not Meet Requirement")))</f>
        <v>No Data</v>
      </c>
      <c r="K51" s="105"/>
    </row>
    <row r="52" spans="2:13" s="97" customFormat="1" ht="63" customHeight="1" x14ac:dyDescent="0.25">
      <c r="B52" s="227" t="s">
        <v>24</v>
      </c>
      <c r="C52" s="288"/>
      <c r="D52" s="228"/>
      <c r="E52" s="228"/>
      <c r="F52" s="228"/>
      <c r="G52" s="228"/>
      <c r="H52" s="326" t="s">
        <v>99</v>
      </c>
      <c r="I52" s="230" t="str">
        <f>IFERROR(SUM(I45:I49)/I50,"")</f>
        <v/>
      </c>
      <c r="J52" s="231" t="str">
        <f>IF(I52="","No Data",IF(I52&gt;=0.15,"Meets Requirement",IF(I52&lt;0.15,"Does Not Meet Requirement")))</f>
        <v>No Data</v>
      </c>
    </row>
    <row r="53" spans="2:13" s="97" customFormat="1" ht="48" thickBot="1" x14ac:dyDescent="0.3">
      <c r="B53" s="235" t="s">
        <v>40</v>
      </c>
      <c r="C53" s="316"/>
      <c r="D53" s="317"/>
      <c r="E53" s="317"/>
      <c r="F53" s="317"/>
      <c r="G53" s="317"/>
      <c r="H53" s="334" t="s">
        <v>41</v>
      </c>
      <c r="I53" s="318" t="str">
        <f>IFERROR(SUMIFS(J$8:J$31,C$8:C$31,"PCP-TI")/J32,"")</f>
        <v/>
      </c>
      <c r="J53" s="335" t="s">
        <v>58</v>
      </c>
      <c r="K53" s="307"/>
      <c r="L53" s="307"/>
      <c r="M53" s="307"/>
    </row>
    <row r="54" spans="2:13" s="109" customFormat="1" x14ac:dyDescent="0.25">
      <c r="B54" s="239" t="s">
        <v>31</v>
      </c>
      <c r="F54" s="240"/>
      <c r="G54" s="240"/>
      <c r="H54" s="240"/>
      <c r="I54" s="241"/>
      <c r="J54" s="315"/>
      <c r="K54" s="307"/>
    </row>
    <row r="55" spans="2:13" x14ac:dyDescent="0.25">
      <c r="B55" s="308" t="s">
        <v>30</v>
      </c>
      <c r="C55" s="109" t="s">
        <v>53</v>
      </c>
      <c r="D55" s="109"/>
      <c r="E55" s="240"/>
      <c r="F55" s="240"/>
      <c r="G55" s="240"/>
      <c r="H55" s="241"/>
      <c r="I55" s="242"/>
      <c r="J55" s="327"/>
      <c r="K55" s="81"/>
    </row>
    <row r="56" spans="2:13" ht="26.25" customHeight="1" x14ac:dyDescent="0.25">
      <c r="B56" s="308" t="s">
        <v>30</v>
      </c>
      <c r="C56" s="258" t="s">
        <v>27</v>
      </c>
      <c r="D56" s="258"/>
      <c r="E56" s="259"/>
      <c r="F56" s="259"/>
      <c r="G56" s="259"/>
      <c r="H56" s="259"/>
      <c r="I56" s="260"/>
      <c r="J56" s="327"/>
      <c r="K56" s="81"/>
    </row>
    <row r="57" spans="2:13" ht="18" customHeight="1" x14ac:dyDescent="0.25">
      <c r="B57" s="308" t="s">
        <v>30</v>
      </c>
      <c r="C57" s="408" t="s">
        <v>111</v>
      </c>
      <c r="D57" s="408"/>
      <c r="E57" s="408"/>
      <c r="F57" s="408"/>
      <c r="G57" s="408"/>
      <c r="H57" s="408"/>
      <c r="I57" s="408"/>
      <c r="J57" s="327"/>
      <c r="K57" s="81"/>
    </row>
    <row r="58" spans="2:13" ht="31.5" customHeight="1" x14ac:dyDescent="0.25">
      <c r="B58" s="308" t="s">
        <v>30</v>
      </c>
      <c r="C58" s="408" t="s">
        <v>38</v>
      </c>
      <c r="D58" s="408"/>
      <c r="E58" s="408"/>
      <c r="F58" s="408"/>
      <c r="G58" s="408"/>
      <c r="H58" s="408"/>
      <c r="I58" s="408"/>
      <c r="J58" s="165"/>
      <c r="K58" s="81"/>
    </row>
    <row r="59" spans="2:13" x14ac:dyDescent="0.25">
      <c r="B59" s="308" t="s">
        <v>30</v>
      </c>
      <c r="C59" s="258" t="s">
        <v>36</v>
      </c>
      <c r="D59" s="258"/>
      <c r="E59" s="99"/>
      <c r="F59" s="99"/>
      <c r="G59" s="99"/>
      <c r="H59" s="99"/>
      <c r="I59" s="99"/>
      <c r="J59" s="165"/>
      <c r="K59" s="81"/>
    </row>
    <row r="60" spans="2:13" x14ac:dyDescent="0.25">
      <c r="B60" s="308" t="s">
        <v>30</v>
      </c>
      <c r="C60" s="258" t="s">
        <v>35</v>
      </c>
      <c r="D60" s="258"/>
      <c r="E60" s="99"/>
      <c r="F60" s="99"/>
      <c r="G60" s="99"/>
      <c r="H60" s="99"/>
      <c r="I60" s="99"/>
      <c r="J60" s="165"/>
      <c r="K60" s="81"/>
    </row>
    <row r="61" spans="2:13" x14ac:dyDescent="0.25">
      <c r="B61" s="308" t="s">
        <v>30</v>
      </c>
      <c r="C61" s="408" t="s">
        <v>26</v>
      </c>
      <c r="D61" s="408"/>
      <c r="E61" s="408"/>
      <c r="F61" s="408"/>
      <c r="G61" s="408"/>
      <c r="H61" s="408"/>
      <c r="I61" s="408"/>
      <c r="J61" s="165"/>
      <c r="K61" s="81"/>
    </row>
    <row r="62" spans="2:13" x14ac:dyDescent="0.25">
      <c r="B62" s="308" t="s">
        <v>30</v>
      </c>
      <c r="C62" s="258" t="s">
        <v>28</v>
      </c>
      <c r="D62" s="258"/>
      <c r="E62" s="259"/>
      <c r="F62" s="259"/>
      <c r="G62" s="259"/>
      <c r="H62" s="259"/>
      <c r="I62" s="260"/>
      <c r="J62" s="164"/>
      <c r="K62" s="81"/>
    </row>
    <row r="63" spans="2:13" x14ac:dyDescent="0.25">
      <c r="B63" s="308"/>
      <c r="C63" s="413"/>
      <c r="D63" s="413"/>
      <c r="E63" s="413"/>
      <c r="F63" s="413"/>
      <c r="G63" s="413"/>
      <c r="H63" s="413"/>
      <c r="I63" s="413"/>
      <c r="J63" s="429"/>
      <c r="K63" s="81"/>
    </row>
    <row r="64" spans="2:13" ht="12.6" customHeight="1" x14ac:dyDescent="0.25">
      <c r="B64" s="423" t="s">
        <v>29</v>
      </c>
      <c r="C64" s="412"/>
      <c r="D64" s="412"/>
      <c r="E64" s="412"/>
      <c r="F64" s="412"/>
      <c r="G64" s="412"/>
      <c r="H64" s="412"/>
      <c r="I64" s="412"/>
      <c r="J64" s="424"/>
      <c r="K64" s="309"/>
    </row>
    <row r="65" spans="2:12" x14ac:dyDescent="0.25">
      <c r="B65" s="423"/>
      <c r="C65" s="412"/>
      <c r="D65" s="412"/>
      <c r="E65" s="412"/>
      <c r="F65" s="412"/>
      <c r="G65" s="412"/>
      <c r="H65" s="412"/>
      <c r="I65" s="412"/>
      <c r="J65" s="424"/>
      <c r="K65" s="309"/>
    </row>
    <row r="66" spans="2:12" x14ac:dyDescent="0.25">
      <c r="B66" s="423"/>
      <c r="C66" s="412"/>
      <c r="D66" s="412"/>
      <c r="E66" s="412"/>
      <c r="F66" s="412"/>
      <c r="G66" s="412"/>
      <c r="H66" s="412"/>
      <c r="I66" s="412"/>
      <c r="J66" s="424"/>
      <c r="K66" s="309"/>
    </row>
    <row r="67" spans="2:12" x14ac:dyDescent="0.25">
      <c r="B67" s="423"/>
      <c r="C67" s="412"/>
      <c r="D67" s="412"/>
      <c r="E67" s="412"/>
      <c r="F67" s="412"/>
      <c r="G67" s="412"/>
      <c r="H67" s="412"/>
      <c r="I67" s="412"/>
      <c r="J67" s="424"/>
      <c r="K67" s="309"/>
    </row>
    <row r="68" spans="2:12" x14ac:dyDescent="0.25">
      <c r="B68" s="423"/>
      <c r="C68" s="412"/>
      <c r="D68" s="412"/>
      <c r="E68" s="412"/>
      <c r="F68" s="412"/>
      <c r="G68" s="412"/>
      <c r="H68" s="412"/>
      <c r="I68" s="412"/>
      <c r="J68" s="424"/>
      <c r="K68" s="309"/>
    </row>
    <row r="69" spans="2:12" x14ac:dyDescent="0.25">
      <c r="B69" s="423"/>
      <c r="C69" s="412"/>
      <c r="D69" s="412"/>
      <c r="E69" s="412"/>
      <c r="F69" s="412"/>
      <c r="G69" s="412"/>
      <c r="H69" s="412"/>
      <c r="I69" s="412"/>
      <c r="J69" s="424"/>
      <c r="K69" s="310"/>
    </row>
    <row r="70" spans="2:12" x14ac:dyDescent="0.25">
      <c r="B70" s="328"/>
      <c r="C70" s="247"/>
      <c r="D70" s="247"/>
      <c r="E70" s="247"/>
      <c r="F70" s="247"/>
      <c r="G70" s="247"/>
      <c r="H70" s="247"/>
      <c r="I70" s="247"/>
      <c r="J70" s="329"/>
      <c r="K70" s="109"/>
    </row>
    <row r="71" spans="2:12" x14ac:dyDescent="0.25">
      <c r="B71" s="328"/>
      <c r="C71" s="247"/>
      <c r="D71" s="247"/>
      <c r="E71" s="247"/>
      <c r="F71" s="247"/>
      <c r="G71" s="247"/>
      <c r="H71" s="247"/>
      <c r="I71" s="247"/>
      <c r="J71" s="329"/>
      <c r="K71" s="109"/>
    </row>
    <row r="72" spans="2:12" x14ac:dyDescent="0.25">
      <c r="B72" s="330"/>
      <c r="C72" s="314"/>
      <c r="D72" s="314"/>
      <c r="E72" s="314"/>
      <c r="F72" s="247"/>
      <c r="G72" s="247"/>
      <c r="H72" s="314"/>
      <c r="I72" s="314"/>
      <c r="J72" s="329"/>
      <c r="K72" s="109"/>
    </row>
    <row r="73" spans="2:12" x14ac:dyDescent="0.25">
      <c r="B73" s="426" t="s">
        <v>3</v>
      </c>
      <c r="C73" s="425"/>
      <c r="D73" s="425"/>
      <c r="E73" s="425"/>
      <c r="F73" s="247"/>
      <c r="G73" s="247"/>
      <c r="H73" s="425" t="s">
        <v>4</v>
      </c>
      <c r="I73" s="425"/>
      <c r="J73" s="329"/>
      <c r="K73" s="109"/>
    </row>
    <row r="74" spans="2:12" x14ac:dyDescent="0.25">
      <c r="B74" s="328"/>
      <c r="C74" s="247"/>
      <c r="D74" s="247"/>
      <c r="E74" s="247"/>
      <c r="F74" s="247"/>
      <c r="G74" s="247"/>
      <c r="H74" s="247"/>
      <c r="I74" s="247"/>
      <c r="J74" s="329"/>
      <c r="K74" s="109"/>
    </row>
    <row r="75" spans="2:12" x14ac:dyDescent="0.25">
      <c r="B75" s="246" t="s">
        <v>2</v>
      </c>
      <c r="J75" s="165"/>
      <c r="K75" s="81"/>
    </row>
    <row r="76" spans="2:12" ht="30.75" customHeight="1" x14ac:dyDescent="0.25">
      <c r="B76" s="407" t="s">
        <v>16</v>
      </c>
      <c r="C76" s="408"/>
      <c r="D76" s="408"/>
      <c r="E76" s="408"/>
      <c r="F76" s="408"/>
      <c r="G76" s="408"/>
      <c r="H76" s="408"/>
      <c r="I76" s="408"/>
      <c r="J76" s="409"/>
      <c r="K76" s="81"/>
    </row>
    <row r="77" spans="2:12" ht="60.95" customHeight="1" x14ac:dyDescent="0.25">
      <c r="B77" s="407" t="s">
        <v>93</v>
      </c>
      <c r="C77" s="408"/>
      <c r="D77" s="408"/>
      <c r="E77" s="408"/>
      <c r="F77" s="408"/>
      <c r="G77" s="408"/>
      <c r="H77" s="408"/>
      <c r="I77" s="408"/>
      <c r="J77" s="409"/>
      <c r="K77" s="81"/>
    </row>
    <row r="78" spans="2:12" ht="18" customHeight="1" x14ac:dyDescent="0.25">
      <c r="B78" s="369" t="s">
        <v>9</v>
      </c>
      <c r="C78" s="247"/>
      <c r="D78" s="247"/>
      <c r="E78" s="247"/>
      <c r="F78" s="247"/>
      <c r="G78" s="247"/>
      <c r="H78" s="247"/>
      <c r="I78" s="247"/>
      <c r="J78" s="164"/>
      <c r="K78" s="81"/>
    </row>
    <row r="79" spans="2:12" ht="16.5" customHeight="1" x14ac:dyDescent="0.25">
      <c r="B79" s="369" t="s">
        <v>75</v>
      </c>
      <c r="C79" s="247"/>
      <c r="D79" s="247"/>
      <c r="E79" s="247"/>
      <c r="F79" s="247"/>
      <c r="G79" s="247"/>
      <c r="H79" s="247"/>
      <c r="I79" s="247"/>
      <c r="J79" s="164"/>
      <c r="K79" s="81"/>
    </row>
    <row r="80" spans="2:12" ht="35.450000000000003" customHeight="1" x14ac:dyDescent="0.25">
      <c r="B80" s="404" t="s">
        <v>76</v>
      </c>
      <c r="C80" s="405"/>
      <c r="D80" s="405"/>
      <c r="E80" s="405"/>
      <c r="F80" s="405"/>
      <c r="G80" s="405"/>
      <c r="H80" s="405"/>
      <c r="I80" s="405"/>
      <c r="J80" s="406"/>
      <c r="K80" s="99"/>
      <c r="L80" s="99"/>
    </row>
    <row r="81" spans="2:12" x14ac:dyDescent="0.25">
      <c r="B81" s="404" t="s">
        <v>77</v>
      </c>
      <c r="C81" s="405"/>
      <c r="D81" s="405"/>
      <c r="E81" s="405"/>
      <c r="F81" s="405"/>
      <c r="G81" s="405"/>
      <c r="H81" s="405"/>
      <c r="I81" s="405"/>
      <c r="J81" s="406"/>
      <c r="K81" s="81"/>
    </row>
    <row r="82" spans="2:12" ht="78.599999999999994" customHeight="1" x14ac:dyDescent="0.25">
      <c r="B82" s="404" t="s">
        <v>78</v>
      </c>
      <c r="C82" s="405"/>
      <c r="D82" s="405"/>
      <c r="E82" s="405"/>
      <c r="F82" s="405"/>
      <c r="G82" s="405"/>
      <c r="H82" s="405"/>
      <c r="I82" s="405"/>
      <c r="J82" s="406"/>
      <c r="K82" s="100"/>
      <c r="L82" s="100"/>
    </row>
    <row r="83" spans="2:12" ht="51.6" customHeight="1" x14ac:dyDescent="0.25">
      <c r="B83" s="407" t="s">
        <v>79</v>
      </c>
      <c r="C83" s="408"/>
      <c r="D83" s="408"/>
      <c r="E83" s="408"/>
      <c r="F83" s="408"/>
      <c r="G83" s="408"/>
      <c r="H83" s="408"/>
      <c r="I83" s="408"/>
      <c r="J83" s="409"/>
      <c r="K83" s="99"/>
      <c r="L83" s="99"/>
    </row>
    <row r="84" spans="2:12" x14ac:dyDescent="0.25">
      <c r="B84" s="401"/>
      <c r="C84" s="98"/>
      <c r="D84" s="98"/>
      <c r="E84" s="98"/>
      <c r="F84" s="98"/>
      <c r="G84" s="98"/>
      <c r="H84" s="98"/>
      <c r="I84" s="98"/>
      <c r="J84" s="376"/>
      <c r="K84" s="81"/>
    </row>
    <row r="85" spans="2:12" x14ac:dyDescent="0.25">
      <c r="B85" s="2" t="s">
        <v>102</v>
      </c>
      <c r="C85" s="81"/>
      <c r="D85" s="81"/>
      <c r="E85" s="81"/>
      <c r="F85" s="81"/>
      <c r="G85" s="81"/>
      <c r="H85" s="81"/>
      <c r="I85" s="81"/>
      <c r="J85" s="81"/>
      <c r="K85" s="81"/>
    </row>
    <row r="86" spans="2:12" x14ac:dyDescent="0.25">
      <c r="B86" s="81"/>
      <c r="C86" s="81"/>
      <c r="D86" s="81"/>
      <c r="E86" s="81"/>
      <c r="F86" s="81"/>
      <c r="G86" s="81"/>
      <c r="H86" s="81"/>
      <c r="I86" s="81"/>
      <c r="J86" s="81"/>
      <c r="K86" s="81"/>
    </row>
    <row r="87" spans="2:12" x14ac:dyDescent="0.25">
      <c r="B87" s="81"/>
      <c r="C87" s="81"/>
      <c r="D87" s="81"/>
      <c r="E87" s="81"/>
      <c r="F87" s="81"/>
      <c r="G87" s="81"/>
      <c r="H87" s="81"/>
      <c r="I87" s="81"/>
      <c r="J87" s="81"/>
      <c r="K87" s="81"/>
    </row>
    <row r="88" spans="2:12" x14ac:dyDescent="0.25">
      <c r="B88" s="247"/>
      <c r="C88" s="247"/>
      <c r="D88" s="247"/>
      <c r="E88" s="247"/>
      <c r="F88" s="247"/>
      <c r="G88" s="247"/>
      <c r="H88" s="247"/>
      <c r="I88" s="247"/>
      <c r="J88" s="247"/>
      <c r="K88" s="109"/>
    </row>
    <row r="89" spans="2:12" x14ac:dyDescent="0.25">
      <c r="B89" s="247"/>
      <c r="C89" s="247"/>
      <c r="D89" s="247"/>
      <c r="E89" s="247"/>
      <c r="F89" s="247"/>
      <c r="G89" s="247"/>
      <c r="H89" s="247"/>
      <c r="I89" s="247"/>
      <c r="J89" s="247"/>
      <c r="K89" s="109"/>
    </row>
  </sheetData>
  <mergeCells count="13">
    <mergeCell ref="B81:J81"/>
    <mergeCell ref="B82:J82"/>
    <mergeCell ref="B83:J83"/>
    <mergeCell ref="C57:I57"/>
    <mergeCell ref="C58:I58"/>
    <mergeCell ref="C61:I61"/>
    <mergeCell ref="B64:J69"/>
    <mergeCell ref="B76:J76"/>
    <mergeCell ref="B77:J77"/>
    <mergeCell ref="C63:J63"/>
    <mergeCell ref="B73:E73"/>
    <mergeCell ref="H73:I73"/>
    <mergeCell ref="B80:J80"/>
  </mergeCells>
  <conditionalFormatting sqref="I55 J51:J54">
    <cfRule type="cellIs" dxfId="3" priority="1" operator="equal">
      <formula>"Does Not Meet Requirement"</formula>
    </cfRule>
  </conditionalFormatting>
  <printOptions horizontalCentered="1"/>
  <pageMargins left="0.2" right="0.2" top="0.75" bottom="0.5" header="0.3" footer="0.05"/>
  <pageSetup scale="37" orientation="portrait" r:id="rId1"/>
  <headerFooter>
    <oddHeader xml:space="preserve">&amp;L&amp;G&amp;C&amp;"Times New Roman,Bold"&amp;12ACOM Policy  307, Attachment B - CYE 22-
Alternative Payment Model Strategies and Performance-Based Payments Incentive Certification 
</oddHeader>
    <oddFooter>&amp;L&amp;"Times New Roman,Bold"Effective Date: 10/01/21, 09/30/22
Approval Date: 10/15/21, 10/06/22&amp;C&amp;"Times New Roman,Bold"&amp;12 307, Attachment B -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1"/>
  <sheetViews>
    <sheetView showGridLines="0" view="pageLayout" zoomScale="80" zoomScaleNormal="80" zoomScalePageLayoutView="80" workbookViewId="0">
      <selection activeCell="K54" sqref="K54:K55"/>
    </sheetView>
  </sheetViews>
  <sheetFormatPr defaultColWidth="8.7109375" defaultRowHeight="15.75" x14ac:dyDescent="0.25"/>
  <cols>
    <col min="1" max="1" width="3.42578125" style="81" customWidth="1"/>
    <col min="2" max="2" width="15.140625" style="80" customWidth="1"/>
    <col min="3" max="3" width="14.140625" style="80" customWidth="1"/>
    <col min="4" max="4" width="12.7109375" style="80" customWidth="1"/>
    <col min="5" max="5" width="18.5703125" style="80" customWidth="1"/>
    <col min="6" max="6" width="15.7109375" style="80" customWidth="1"/>
    <col min="7" max="7" width="17.7109375" style="80" customWidth="1"/>
    <col min="8" max="8" width="21.140625" style="80" customWidth="1"/>
    <col min="9" max="9" width="19.28515625" style="80" customWidth="1"/>
    <col min="10" max="10" width="15.7109375" style="81" customWidth="1"/>
    <col min="11" max="11" width="5.42578125" style="81" customWidth="1"/>
    <col min="12" max="16384" width="8.7109375" style="81"/>
  </cols>
  <sheetData>
    <row r="1" spans="1:10" x14ac:dyDescent="0.25">
      <c r="A1" s="2"/>
    </row>
    <row r="2" spans="1:10" x14ac:dyDescent="0.25">
      <c r="A2" s="2"/>
      <c r="B2" s="2" t="s">
        <v>5</v>
      </c>
      <c r="C2" s="81"/>
      <c r="D2" s="3"/>
      <c r="E2" s="3"/>
      <c r="F2" s="3"/>
      <c r="G2" s="3"/>
      <c r="H2" s="187"/>
      <c r="I2" s="81"/>
    </row>
    <row r="3" spans="1:10" x14ac:dyDescent="0.25">
      <c r="B3" s="2"/>
      <c r="C3" s="81"/>
      <c r="D3" s="2"/>
      <c r="E3" s="2"/>
      <c r="F3" s="2"/>
      <c r="G3" s="2"/>
      <c r="H3" s="81"/>
      <c r="I3" s="81"/>
    </row>
    <row r="4" spans="1:10" x14ac:dyDescent="0.25">
      <c r="B4" s="2" t="s">
        <v>6</v>
      </c>
      <c r="C4" s="81"/>
      <c r="D4" s="48" t="s">
        <v>39</v>
      </c>
      <c r="E4" s="48"/>
      <c r="F4" s="3"/>
      <c r="G4" s="3"/>
      <c r="H4" s="187"/>
      <c r="I4" s="81"/>
    </row>
    <row r="6" spans="1:10" ht="16.5" thickBot="1" x14ac:dyDescent="0.3">
      <c r="B6" s="188"/>
      <c r="C6" s="189" t="s">
        <v>8</v>
      </c>
    </row>
    <row r="7" spans="1:10" s="82" customFormat="1" ht="79.5" thickBot="1" x14ac:dyDescent="0.3">
      <c r="B7" s="190" t="s">
        <v>68</v>
      </c>
      <c r="C7" s="191" t="s">
        <v>69</v>
      </c>
      <c r="D7" s="191" t="s">
        <v>70</v>
      </c>
      <c r="E7" s="191" t="s">
        <v>50</v>
      </c>
      <c r="F7" s="191" t="s">
        <v>82</v>
      </c>
      <c r="G7" s="191" t="s">
        <v>83</v>
      </c>
      <c r="H7" s="191" t="s">
        <v>81</v>
      </c>
      <c r="I7" s="191" t="s">
        <v>84</v>
      </c>
      <c r="J7" s="192" t="s">
        <v>90</v>
      </c>
    </row>
    <row r="8" spans="1:10" s="83" customFormat="1" x14ac:dyDescent="0.2">
      <c r="B8" s="336"/>
      <c r="C8" s="85"/>
      <c r="D8" s="85"/>
      <c r="E8" s="85"/>
      <c r="F8" s="85"/>
      <c r="G8" s="85"/>
      <c r="H8" s="85"/>
      <c r="I8" s="86"/>
      <c r="J8" s="337"/>
    </row>
    <row r="9" spans="1:10" s="83" customFormat="1" x14ac:dyDescent="0.2">
      <c r="B9" s="84"/>
      <c r="C9" s="85"/>
      <c r="D9" s="85"/>
      <c r="E9" s="85"/>
      <c r="F9" s="85"/>
      <c r="G9" s="85"/>
      <c r="H9" s="85"/>
      <c r="I9" s="86"/>
      <c r="J9" s="338"/>
    </row>
    <row r="10" spans="1:10" s="83" customFormat="1" x14ac:dyDescent="0.2">
      <c r="B10" s="84"/>
      <c r="C10" s="85"/>
      <c r="D10" s="85"/>
      <c r="E10" s="85"/>
      <c r="F10" s="85"/>
      <c r="G10" s="85"/>
      <c r="H10" s="85"/>
      <c r="I10" s="86"/>
      <c r="J10" s="338"/>
    </row>
    <row r="11" spans="1:10" s="83" customFormat="1" x14ac:dyDescent="0.2">
      <c r="B11" s="84"/>
      <c r="C11" s="85"/>
      <c r="D11" s="85"/>
      <c r="E11" s="85"/>
      <c r="F11" s="85"/>
      <c r="G11" s="85"/>
      <c r="H11" s="85"/>
      <c r="I11" s="86"/>
      <c r="J11" s="338"/>
    </row>
    <row r="12" spans="1:10" s="83" customFormat="1" x14ac:dyDescent="0.2">
      <c r="B12" s="84"/>
      <c r="C12" s="85"/>
      <c r="D12" s="85"/>
      <c r="E12" s="85"/>
      <c r="F12" s="85"/>
      <c r="G12" s="85"/>
      <c r="H12" s="85"/>
      <c r="I12" s="86"/>
      <c r="J12" s="338"/>
    </row>
    <row r="13" spans="1:10" s="83" customFormat="1" x14ac:dyDescent="0.2">
      <c r="B13" s="84"/>
      <c r="C13" s="85"/>
      <c r="D13" s="85"/>
      <c r="E13" s="85"/>
      <c r="F13" s="85"/>
      <c r="G13" s="85"/>
      <c r="H13" s="85"/>
      <c r="I13" s="339"/>
      <c r="J13" s="338"/>
    </row>
    <row r="14" spans="1:10" s="83" customFormat="1" x14ac:dyDescent="0.2">
      <c r="B14" s="84"/>
      <c r="C14" s="85"/>
      <c r="D14" s="85"/>
      <c r="E14" s="85"/>
      <c r="F14" s="85"/>
      <c r="G14" s="85"/>
      <c r="H14" s="85"/>
      <c r="I14" s="339"/>
      <c r="J14" s="338"/>
    </row>
    <row r="15" spans="1:10" s="83" customFormat="1" x14ac:dyDescent="0.2">
      <c r="B15" s="84"/>
      <c r="C15" s="85"/>
      <c r="D15" s="85"/>
      <c r="E15" s="85"/>
      <c r="F15" s="85"/>
      <c r="G15" s="85"/>
      <c r="H15" s="85"/>
      <c r="I15" s="339"/>
      <c r="J15" s="338"/>
    </row>
    <row r="16" spans="1:10" s="83" customFormat="1" x14ac:dyDescent="0.2">
      <c r="B16" s="84"/>
      <c r="C16" s="85"/>
      <c r="D16" s="85"/>
      <c r="E16" s="85"/>
      <c r="F16" s="85"/>
      <c r="G16" s="85"/>
      <c r="H16" s="85"/>
      <c r="I16" s="339"/>
      <c r="J16" s="338"/>
    </row>
    <row r="17" spans="2:10" s="83" customFormat="1" x14ac:dyDescent="0.2">
      <c r="B17" s="84"/>
      <c r="C17" s="85"/>
      <c r="D17" s="85"/>
      <c r="E17" s="85"/>
      <c r="F17" s="85"/>
      <c r="G17" s="85"/>
      <c r="H17" s="85"/>
      <c r="I17" s="339"/>
      <c r="J17" s="338"/>
    </row>
    <row r="18" spans="2:10" s="83" customFormat="1" x14ac:dyDescent="0.2">
      <c r="B18" s="84"/>
      <c r="C18" s="85"/>
      <c r="D18" s="85"/>
      <c r="E18" s="85"/>
      <c r="F18" s="85"/>
      <c r="G18" s="85"/>
      <c r="H18" s="85"/>
      <c r="I18" s="339"/>
      <c r="J18" s="338"/>
    </row>
    <row r="19" spans="2:10" s="83" customFormat="1" x14ac:dyDescent="0.2">
      <c r="B19" s="84"/>
      <c r="C19" s="85"/>
      <c r="D19" s="85"/>
      <c r="E19" s="85"/>
      <c r="F19" s="85"/>
      <c r="G19" s="85"/>
      <c r="H19" s="85"/>
      <c r="I19" s="339"/>
      <c r="J19" s="338"/>
    </row>
    <row r="20" spans="2:10" s="83" customFormat="1" x14ac:dyDescent="0.2">
      <c r="B20" s="84"/>
      <c r="C20" s="85"/>
      <c r="D20" s="85"/>
      <c r="E20" s="85"/>
      <c r="F20" s="85"/>
      <c r="G20" s="85"/>
      <c r="H20" s="85"/>
      <c r="I20" s="339"/>
      <c r="J20" s="338"/>
    </row>
    <row r="21" spans="2:10" s="83" customFormat="1" x14ac:dyDescent="0.2">
      <c r="B21" s="88"/>
      <c r="C21" s="89"/>
      <c r="D21" s="89"/>
      <c r="E21" s="89"/>
      <c r="F21" s="89"/>
      <c r="G21" s="89"/>
      <c r="H21" s="89"/>
      <c r="I21" s="340"/>
      <c r="J21" s="341"/>
    </row>
    <row r="22" spans="2:10" s="83" customFormat="1" x14ac:dyDescent="0.2">
      <c r="B22" s="88"/>
      <c r="C22" s="89"/>
      <c r="D22" s="89"/>
      <c r="E22" s="89"/>
      <c r="F22" s="89"/>
      <c r="G22" s="89"/>
      <c r="H22" s="89"/>
      <c r="I22" s="340"/>
      <c r="J22" s="341"/>
    </row>
    <row r="23" spans="2:10" s="83" customFormat="1" x14ac:dyDescent="0.2">
      <c r="B23" s="88"/>
      <c r="C23" s="89"/>
      <c r="D23" s="89"/>
      <c r="E23" s="89"/>
      <c r="F23" s="89"/>
      <c r="G23" s="89"/>
      <c r="H23" s="89"/>
      <c r="I23" s="340"/>
      <c r="J23" s="341"/>
    </row>
    <row r="24" spans="2:10" s="83" customFormat="1" x14ac:dyDescent="0.2">
      <c r="B24" s="88"/>
      <c r="C24" s="89"/>
      <c r="D24" s="89"/>
      <c r="E24" s="89"/>
      <c r="F24" s="89"/>
      <c r="G24" s="89"/>
      <c r="H24" s="89"/>
      <c r="I24" s="340"/>
      <c r="J24" s="341"/>
    </row>
    <row r="25" spans="2:10" s="83" customFormat="1" x14ac:dyDescent="0.2">
      <c r="B25" s="88"/>
      <c r="C25" s="89"/>
      <c r="D25" s="89"/>
      <c r="E25" s="89"/>
      <c r="F25" s="89"/>
      <c r="G25" s="89"/>
      <c r="H25" s="89"/>
      <c r="I25" s="340"/>
      <c r="J25" s="341"/>
    </row>
    <row r="26" spans="2:10" s="83" customFormat="1" x14ac:dyDescent="0.2">
      <c r="B26" s="88"/>
      <c r="C26" s="89"/>
      <c r="D26" s="89"/>
      <c r="E26" s="89"/>
      <c r="F26" s="89"/>
      <c r="G26" s="89"/>
      <c r="H26" s="89"/>
      <c r="I26" s="340"/>
      <c r="J26" s="341"/>
    </row>
    <row r="27" spans="2:10" s="83" customFormat="1" x14ac:dyDescent="0.2">
      <c r="B27" s="88"/>
      <c r="C27" s="89"/>
      <c r="D27" s="89"/>
      <c r="E27" s="89"/>
      <c r="F27" s="89"/>
      <c r="G27" s="89"/>
      <c r="H27" s="89"/>
      <c r="I27" s="340"/>
      <c r="J27" s="341"/>
    </row>
    <row r="28" spans="2:10" s="83" customFormat="1" x14ac:dyDescent="0.2">
      <c r="B28" s="88"/>
      <c r="C28" s="89"/>
      <c r="D28" s="89"/>
      <c r="E28" s="89"/>
      <c r="F28" s="89"/>
      <c r="G28" s="89"/>
      <c r="H28" s="89"/>
      <c r="I28" s="340"/>
      <c r="J28" s="341"/>
    </row>
    <row r="29" spans="2:10" s="83" customFormat="1" x14ac:dyDescent="0.2">
      <c r="B29" s="88"/>
      <c r="C29" s="89"/>
      <c r="D29" s="89"/>
      <c r="E29" s="89"/>
      <c r="F29" s="89"/>
      <c r="G29" s="89"/>
      <c r="H29" s="89"/>
      <c r="I29" s="340"/>
      <c r="J29" s="341"/>
    </row>
    <row r="30" spans="2:10" s="83" customFormat="1" x14ac:dyDescent="0.2">
      <c r="B30" s="88"/>
      <c r="C30" s="89"/>
      <c r="D30" s="89"/>
      <c r="E30" s="89"/>
      <c r="F30" s="89"/>
      <c r="G30" s="89"/>
      <c r="H30" s="89"/>
      <c r="I30" s="340"/>
      <c r="J30" s="341"/>
    </row>
    <row r="31" spans="2:10" s="83" customFormat="1" x14ac:dyDescent="0.2">
      <c r="B31" s="88"/>
      <c r="C31" s="89"/>
      <c r="D31" s="89"/>
      <c r="E31" s="89"/>
      <c r="F31" s="89"/>
      <c r="G31" s="89"/>
      <c r="H31" s="89"/>
      <c r="I31" s="340"/>
      <c r="J31" s="341"/>
    </row>
    <row r="32" spans="2:10" s="83" customFormat="1" x14ac:dyDescent="0.2">
      <c r="B32" s="88"/>
      <c r="C32" s="89"/>
      <c r="D32" s="89"/>
      <c r="E32" s="89"/>
      <c r="F32" s="89"/>
      <c r="G32" s="89"/>
      <c r="H32" s="89"/>
      <c r="I32" s="340"/>
      <c r="J32" s="341"/>
    </row>
    <row r="33" spans="2:10" s="83" customFormat="1" x14ac:dyDescent="0.2">
      <c r="B33" s="88"/>
      <c r="C33" s="89"/>
      <c r="D33" s="89"/>
      <c r="E33" s="89"/>
      <c r="F33" s="89"/>
      <c r="G33" s="89"/>
      <c r="H33" s="89"/>
      <c r="I33" s="340"/>
      <c r="J33" s="341"/>
    </row>
    <row r="34" spans="2:10" s="83" customFormat="1" x14ac:dyDescent="0.2">
      <c r="B34" s="88"/>
      <c r="C34" s="89"/>
      <c r="D34" s="89"/>
      <c r="E34" s="89"/>
      <c r="F34" s="89"/>
      <c r="G34" s="89"/>
      <c r="H34" s="89"/>
      <c r="I34" s="340"/>
      <c r="J34" s="341"/>
    </row>
    <row r="35" spans="2:10" s="83" customFormat="1" x14ac:dyDescent="0.2">
      <c r="B35" s="88"/>
      <c r="C35" s="89"/>
      <c r="D35" s="89"/>
      <c r="E35" s="89"/>
      <c r="F35" s="89"/>
      <c r="G35" s="89"/>
      <c r="H35" s="89"/>
      <c r="I35" s="340"/>
      <c r="J35" s="341"/>
    </row>
    <row r="36" spans="2:10" s="83" customFormat="1" x14ac:dyDescent="0.2">
      <c r="B36" s="88"/>
      <c r="C36" s="89"/>
      <c r="D36" s="89"/>
      <c r="E36" s="89"/>
      <c r="F36" s="89"/>
      <c r="G36" s="89"/>
      <c r="H36" s="89"/>
      <c r="I36" s="340"/>
      <c r="J36" s="341"/>
    </row>
    <row r="37" spans="2:10" s="83" customFormat="1" x14ac:dyDescent="0.2">
      <c r="B37" s="88"/>
      <c r="C37" s="89"/>
      <c r="D37" s="89"/>
      <c r="E37" s="89"/>
      <c r="F37" s="89"/>
      <c r="G37" s="89"/>
      <c r="H37" s="89"/>
      <c r="I37" s="340"/>
      <c r="J37" s="341"/>
    </row>
    <row r="38" spans="2:10" s="83" customFormat="1" x14ac:dyDescent="0.2">
      <c r="B38" s="88"/>
      <c r="C38" s="89"/>
      <c r="D38" s="89"/>
      <c r="E38" s="89"/>
      <c r="F38" s="89"/>
      <c r="G38" s="89"/>
      <c r="H38" s="89"/>
      <c r="I38" s="340"/>
      <c r="J38" s="341"/>
    </row>
    <row r="39" spans="2:10" s="83" customFormat="1" x14ac:dyDescent="0.2">
      <c r="B39" s="88"/>
      <c r="C39" s="89"/>
      <c r="D39" s="89"/>
      <c r="E39" s="89"/>
      <c r="F39" s="89"/>
      <c r="G39" s="89"/>
      <c r="H39" s="89"/>
      <c r="I39" s="340"/>
      <c r="J39" s="341"/>
    </row>
    <row r="40" spans="2:10" s="83" customFormat="1" ht="16.5" thickBot="1" x14ac:dyDescent="0.25">
      <c r="B40" s="92"/>
      <c r="C40" s="93"/>
      <c r="D40" s="93"/>
      <c r="E40" s="93"/>
      <c r="F40" s="93"/>
      <c r="G40" s="93"/>
      <c r="H40" s="93"/>
      <c r="I40" s="342"/>
      <c r="J40" s="343"/>
    </row>
    <row r="41" spans="2:10" s="104" customFormat="1" ht="16.5" thickBot="1" x14ac:dyDescent="0.3">
      <c r="B41" s="193" t="s">
        <v>0</v>
      </c>
      <c r="C41" s="195">
        <f>SUMIF(C$8:C$40,"PCP",I$8:I$40)+SUMIF(C$8:C$40,"PCP-TI",I$8:I$40)+SUMIF(C$8:C$40,"Medicaid ACO",I$8:I$40)</f>
        <v>0</v>
      </c>
      <c r="D41" s="194"/>
      <c r="E41" s="194"/>
      <c r="F41" s="194"/>
      <c r="G41" s="194"/>
      <c r="H41" s="194"/>
      <c r="I41" s="195">
        <f>+SUM(I8:I40)</f>
        <v>0</v>
      </c>
      <c r="J41" s="344"/>
    </row>
    <row r="42" spans="2:10" s="96" customFormat="1" ht="16.5" thickBot="1" x14ac:dyDescent="0.3">
      <c r="B42" s="345" t="s">
        <v>13</v>
      </c>
      <c r="C42" s="346"/>
      <c r="D42" s="346"/>
      <c r="E42" s="346"/>
      <c r="F42" s="346"/>
      <c r="G42" s="346"/>
      <c r="H42" s="346"/>
      <c r="I42" s="347"/>
      <c r="J42" s="283"/>
    </row>
    <row r="43" spans="2:10" s="96" customFormat="1" ht="31.5" x14ac:dyDescent="0.25">
      <c r="B43" s="300" t="s">
        <v>0</v>
      </c>
      <c r="C43" s="348"/>
      <c r="D43" s="348"/>
      <c r="E43" s="348"/>
      <c r="F43" s="203" t="s">
        <v>17</v>
      </c>
      <c r="G43" s="348"/>
      <c r="H43" s="348"/>
      <c r="I43" s="204">
        <f>+SUMIFS(I$8:I$40,$G$8:$G$40,"2B")</f>
        <v>0</v>
      </c>
      <c r="J43" s="349"/>
    </row>
    <row r="44" spans="2:10" s="96" customFormat="1" ht="31.5" x14ac:dyDescent="0.25">
      <c r="B44" s="227" t="s">
        <v>0</v>
      </c>
      <c r="C44" s="289"/>
      <c r="D44" s="289"/>
      <c r="E44" s="289"/>
      <c r="F44" s="208" t="s">
        <v>18</v>
      </c>
      <c r="G44" s="289"/>
      <c r="H44" s="289"/>
      <c r="I44" s="209">
        <f>+SUMIFS(I$8:I$40,$G$8:$G$40,"2C")</f>
        <v>0</v>
      </c>
      <c r="J44" s="350"/>
    </row>
    <row r="45" spans="2:10" s="96" customFormat="1" ht="47.25" x14ac:dyDescent="0.25">
      <c r="B45" s="227" t="s">
        <v>0</v>
      </c>
      <c r="C45" s="289"/>
      <c r="D45" s="289"/>
      <c r="E45" s="289"/>
      <c r="F45" s="208" t="s">
        <v>19</v>
      </c>
      <c r="G45" s="289"/>
      <c r="H45" s="289"/>
      <c r="I45" s="209">
        <f>+SUMIFS(I$8:I$40,$G$8:$G$40,"3A")</f>
        <v>0</v>
      </c>
      <c r="J45" s="350"/>
    </row>
    <row r="46" spans="2:10" s="96" customFormat="1" ht="63" x14ac:dyDescent="0.25">
      <c r="B46" s="227" t="s">
        <v>0</v>
      </c>
      <c r="C46" s="289"/>
      <c r="D46" s="289"/>
      <c r="E46" s="289"/>
      <c r="F46" s="208" t="s">
        <v>20</v>
      </c>
      <c r="G46" s="289"/>
      <c r="H46" s="289"/>
      <c r="I46" s="209">
        <f>+SUMIFS(I$8:I$40,$G$8:$G$40,"3B")</f>
        <v>0</v>
      </c>
      <c r="J46" s="350"/>
    </row>
    <row r="47" spans="2:10" s="96" customFormat="1" ht="47.25" x14ac:dyDescent="0.25">
      <c r="B47" s="227" t="s">
        <v>0</v>
      </c>
      <c r="C47" s="289"/>
      <c r="D47" s="289"/>
      <c r="E47" s="289"/>
      <c r="F47" s="208" t="s">
        <v>21</v>
      </c>
      <c r="G47" s="289"/>
      <c r="H47" s="289"/>
      <c r="I47" s="209">
        <f>+SUMIFS(I$8:I$40,$G$8:$G$40,"4A")</f>
        <v>0</v>
      </c>
      <c r="J47" s="350"/>
    </row>
    <row r="48" spans="2:10" s="96" customFormat="1" ht="63.75" thickBot="1" x14ac:dyDescent="0.3">
      <c r="B48" s="227" t="s">
        <v>0</v>
      </c>
      <c r="C48" s="289"/>
      <c r="D48" s="289"/>
      <c r="E48" s="289"/>
      <c r="F48" s="208" t="s">
        <v>22</v>
      </c>
      <c r="G48" s="289"/>
      <c r="H48" s="289"/>
      <c r="I48" s="212">
        <f>+SUMIFS(I$8:I$40,$G$8:$G$40,"4B")</f>
        <v>0</v>
      </c>
      <c r="J48" s="351"/>
    </row>
    <row r="49" spans="2:11" s="96" customFormat="1" ht="48" thickBot="1" x14ac:dyDescent="0.3">
      <c r="B49" s="290" t="s">
        <v>0</v>
      </c>
      <c r="C49" s="292"/>
      <c r="D49" s="292"/>
      <c r="E49" s="292"/>
      <c r="F49" s="215" t="s">
        <v>23</v>
      </c>
      <c r="G49" s="292"/>
      <c r="H49" s="292"/>
      <c r="I49" s="216">
        <f>+SUMIFS(I$8:I$40,$G$8:$G$40,"4C")</f>
        <v>0</v>
      </c>
      <c r="J49" s="352"/>
    </row>
    <row r="50" spans="2:11" s="83" customFormat="1" ht="16.5" thickBot="1" x14ac:dyDescent="0.3">
      <c r="B50" s="353" t="s">
        <v>1</v>
      </c>
      <c r="C50" s="354"/>
      <c r="D50" s="354"/>
      <c r="E50" s="354"/>
      <c r="F50" s="354"/>
      <c r="G50" s="354"/>
      <c r="H50" s="354"/>
      <c r="I50" s="355">
        <f>SUM(I43:I49)</f>
        <v>0</v>
      </c>
      <c r="J50" s="356"/>
    </row>
    <row r="51" spans="2:11" s="96" customFormat="1" ht="46.5" customHeight="1" x14ac:dyDescent="0.25">
      <c r="B51" s="222" t="s">
        <v>11</v>
      </c>
      <c r="C51" s="223"/>
      <c r="D51" s="223"/>
      <c r="E51" s="223"/>
      <c r="F51" s="223"/>
      <c r="G51" s="223"/>
      <c r="H51" s="357" t="s">
        <v>105</v>
      </c>
      <c r="I51" s="304" t="str">
        <f>IFERROR(I41/I42,"")</f>
        <v/>
      </c>
      <c r="J51" s="226" t="str">
        <f>IF(I51="","No Data",IF(I51&gt;=0.55,"Meets Requirement",IF(I51&lt;0.55,"Does Not Meet Requirement")))</f>
        <v>No Data</v>
      </c>
    </row>
    <row r="52" spans="2:11" s="97" customFormat="1" ht="31.5" x14ac:dyDescent="0.25">
      <c r="B52" s="206" t="s">
        <v>12</v>
      </c>
      <c r="C52" s="396"/>
      <c r="D52" s="228"/>
      <c r="E52" s="228"/>
      <c r="F52" s="228"/>
      <c r="G52" s="228"/>
      <c r="H52" s="358" t="s">
        <v>46</v>
      </c>
      <c r="I52" s="359" t="str">
        <f>IFERROR(C41/(0.55*I42),"")</f>
        <v/>
      </c>
      <c r="J52" s="231" t="str">
        <f>IF(I52="","No Data",IF(I52&gt;=0.25,"Meets Requirement",IF(I52&lt;0.25,"Does Not Meet Requirement")))</f>
        <v>No Data</v>
      </c>
    </row>
    <row r="53" spans="2:11" s="109" customFormat="1" ht="48" thickBot="1" x14ac:dyDescent="0.3">
      <c r="B53" s="290" t="s">
        <v>24</v>
      </c>
      <c r="C53" s="360"/>
      <c r="D53" s="360"/>
      <c r="E53" s="360"/>
      <c r="F53" s="360"/>
      <c r="G53" s="360"/>
      <c r="H53" s="361" t="s">
        <v>106</v>
      </c>
      <c r="I53" s="362" t="str">
        <f>IFERROR(SUM(I45:I49)/I50,"")</f>
        <v/>
      </c>
      <c r="J53" s="249" t="str">
        <f>IF(I53="","No Data",IF(I53&gt;=0.55,"Meets Requirement",IF(I53&lt;0.55,"Does Not Meet Requirement")))</f>
        <v>No Data</v>
      </c>
    </row>
    <row r="54" spans="2:11" customFormat="1" ht="12.75" x14ac:dyDescent="0.2"/>
    <row r="55" spans="2:11" s="109" customFormat="1" x14ac:dyDescent="0.25">
      <c r="B55" s="370" t="s">
        <v>31</v>
      </c>
      <c r="C55" s="371"/>
      <c r="D55" s="371"/>
      <c r="E55" s="371"/>
      <c r="F55" s="372"/>
      <c r="G55" s="372"/>
      <c r="H55" s="372"/>
      <c r="I55" s="373"/>
      <c r="J55" s="382"/>
    </row>
    <row r="56" spans="2:11" x14ac:dyDescent="0.25">
      <c r="B56" s="308" t="s">
        <v>30</v>
      </c>
      <c r="C56" s="109" t="s">
        <v>32</v>
      </c>
      <c r="D56" s="109"/>
      <c r="E56" s="240"/>
      <c r="F56" s="240"/>
      <c r="G56" s="240"/>
      <c r="H56" s="241"/>
      <c r="I56" s="242"/>
      <c r="J56" s="165"/>
    </row>
    <row r="57" spans="2:11" x14ac:dyDescent="0.25">
      <c r="B57" s="308" t="s">
        <v>30</v>
      </c>
      <c r="C57" s="258" t="s">
        <v>27</v>
      </c>
      <c r="D57" s="258"/>
      <c r="E57" s="259"/>
      <c r="F57" s="259"/>
      <c r="G57" s="259"/>
      <c r="H57" s="259"/>
      <c r="I57" s="260"/>
      <c r="J57" s="164"/>
    </row>
    <row r="58" spans="2:11" x14ac:dyDescent="0.25">
      <c r="B58" s="308" t="s">
        <v>30</v>
      </c>
      <c r="C58" s="408" t="s">
        <v>111</v>
      </c>
      <c r="D58" s="408"/>
      <c r="E58" s="408"/>
      <c r="F58" s="408"/>
      <c r="G58" s="408"/>
      <c r="H58" s="408"/>
      <c r="I58" s="408"/>
      <c r="J58" s="164"/>
    </row>
    <row r="59" spans="2:11" ht="12.6" customHeight="1" x14ac:dyDescent="0.25">
      <c r="B59" s="423" t="s">
        <v>29</v>
      </c>
      <c r="C59" s="412"/>
      <c r="D59" s="412"/>
      <c r="E59" s="412"/>
      <c r="F59" s="412"/>
      <c r="G59" s="412"/>
      <c r="H59" s="412"/>
      <c r="I59" s="412"/>
      <c r="J59" s="424"/>
      <c r="K59" s="309"/>
    </row>
    <row r="60" spans="2:11" x14ac:dyDescent="0.25">
      <c r="B60" s="423"/>
      <c r="C60" s="412"/>
      <c r="D60" s="412"/>
      <c r="E60" s="412"/>
      <c r="F60" s="412"/>
      <c r="G60" s="412"/>
      <c r="H60" s="412"/>
      <c r="I60" s="412"/>
      <c r="J60" s="424"/>
      <c r="K60" s="309"/>
    </row>
    <row r="61" spans="2:11" x14ac:dyDescent="0.25">
      <c r="B61" s="423"/>
      <c r="C61" s="412"/>
      <c r="D61" s="412"/>
      <c r="E61" s="412"/>
      <c r="F61" s="412"/>
      <c r="G61" s="412"/>
      <c r="H61" s="412"/>
      <c r="I61" s="412"/>
      <c r="J61" s="424"/>
      <c r="K61" s="309"/>
    </row>
    <row r="62" spans="2:11" x14ac:dyDescent="0.25">
      <c r="B62" s="423"/>
      <c r="C62" s="412"/>
      <c r="D62" s="412"/>
      <c r="E62" s="412"/>
      <c r="F62" s="412"/>
      <c r="G62" s="412"/>
      <c r="H62" s="412"/>
      <c r="I62" s="412"/>
      <c r="J62" s="424"/>
      <c r="K62" s="309"/>
    </row>
    <row r="63" spans="2:11" x14ac:dyDescent="0.25">
      <c r="B63" s="423"/>
      <c r="C63" s="412"/>
      <c r="D63" s="412"/>
      <c r="E63" s="412"/>
      <c r="F63" s="412"/>
      <c r="G63" s="412"/>
      <c r="H63" s="412"/>
      <c r="I63" s="412"/>
      <c r="J63" s="424"/>
      <c r="K63" s="309"/>
    </row>
    <row r="64" spans="2:11" ht="23.25" customHeight="1" x14ac:dyDescent="0.25">
      <c r="B64" s="423"/>
      <c r="C64" s="412"/>
      <c r="D64" s="412"/>
      <c r="E64" s="412"/>
      <c r="F64" s="412"/>
      <c r="G64" s="412"/>
      <c r="H64" s="412"/>
      <c r="I64" s="412"/>
      <c r="J64" s="424"/>
      <c r="K64" s="310"/>
    </row>
    <row r="65" spans="1:11" x14ac:dyDescent="0.25">
      <c r="B65" s="404"/>
      <c r="C65" s="405"/>
      <c r="D65" s="405"/>
      <c r="E65" s="405"/>
      <c r="F65" s="405"/>
      <c r="G65" s="405"/>
      <c r="H65" s="405"/>
      <c r="I65" s="405"/>
      <c r="J65" s="406"/>
      <c r="K65" s="383"/>
    </row>
    <row r="66" spans="1:11" x14ac:dyDescent="0.25">
      <c r="B66" s="384"/>
      <c r="C66" s="385"/>
      <c r="D66" s="385"/>
      <c r="E66" s="385"/>
      <c r="F66" s="385"/>
      <c r="G66" s="385"/>
      <c r="H66" s="385"/>
      <c r="I66" s="385"/>
      <c r="J66" s="386"/>
      <c r="K66" s="310"/>
    </row>
    <row r="67" spans="1:11" x14ac:dyDescent="0.25">
      <c r="B67" s="387"/>
      <c r="C67" s="388"/>
      <c r="D67" s="388"/>
      <c r="E67" s="385"/>
      <c r="F67" s="385"/>
      <c r="G67" s="385"/>
      <c r="H67" s="388"/>
      <c r="I67" s="388"/>
      <c r="J67" s="386"/>
      <c r="K67" s="310"/>
    </row>
    <row r="68" spans="1:11" x14ac:dyDescent="0.25">
      <c r="B68" s="426" t="s">
        <v>3</v>
      </c>
      <c r="C68" s="425"/>
      <c r="D68" s="425"/>
      <c r="E68" s="109"/>
      <c r="F68" s="109"/>
      <c r="G68" s="247"/>
      <c r="H68" s="425" t="s">
        <v>4</v>
      </c>
      <c r="I68" s="425"/>
      <c r="J68" s="386"/>
      <c r="K68" s="310"/>
    </row>
    <row r="69" spans="1:11" x14ac:dyDescent="0.25">
      <c r="B69" s="384"/>
      <c r="C69" s="385"/>
      <c r="D69" s="385"/>
      <c r="E69" s="385"/>
      <c r="F69" s="385"/>
      <c r="H69" s="385"/>
      <c r="I69" s="385"/>
      <c r="J69" s="386"/>
      <c r="K69" s="310"/>
    </row>
    <row r="70" spans="1:11" x14ac:dyDescent="0.25">
      <c r="B70" s="331" t="s">
        <v>2</v>
      </c>
      <c r="C70" s="332"/>
      <c r="D70" s="385"/>
      <c r="E70" s="385"/>
      <c r="F70" s="385"/>
      <c r="G70" s="385"/>
      <c r="H70" s="385"/>
      <c r="I70" s="385"/>
      <c r="J70" s="386"/>
      <c r="K70" s="310"/>
    </row>
    <row r="71" spans="1:11" ht="44.1" customHeight="1" x14ac:dyDescent="0.25">
      <c r="A71" s="333"/>
      <c r="B71" s="407" t="s">
        <v>37</v>
      </c>
      <c r="C71" s="408"/>
      <c r="D71" s="408"/>
      <c r="E71" s="408"/>
      <c r="F71" s="408"/>
      <c r="G71" s="408"/>
      <c r="H71" s="408"/>
      <c r="I71" s="408"/>
      <c r="J71" s="409"/>
      <c r="K71" s="99"/>
    </row>
    <row r="72" spans="1:11" ht="66" customHeight="1" x14ac:dyDescent="0.25">
      <c r="A72" s="333"/>
      <c r="B72" s="407" t="s">
        <v>93</v>
      </c>
      <c r="C72" s="408"/>
      <c r="D72" s="408"/>
      <c r="E72" s="408"/>
      <c r="F72" s="408"/>
      <c r="G72" s="408"/>
      <c r="H72" s="408"/>
      <c r="I72" s="408"/>
      <c r="J72" s="409"/>
      <c r="K72" s="99"/>
    </row>
    <row r="73" spans="1:11" x14ac:dyDescent="0.25">
      <c r="A73" s="333"/>
      <c r="B73" s="312" t="s">
        <v>85</v>
      </c>
      <c r="C73" s="258"/>
      <c r="J73" s="311"/>
    </row>
    <row r="74" spans="1:11" x14ac:dyDescent="0.25">
      <c r="A74" s="333"/>
      <c r="B74" s="312" t="s">
        <v>86</v>
      </c>
      <c r="C74" s="258"/>
      <c r="J74" s="311"/>
    </row>
    <row r="75" spans="1:11" ht="36" customHeight="1" x14ac:dyDescent="0.25">
      <c r="A75" s="313"/>
      <c r="B75" s="407" t="s">
        <v>87</v>
      </c>
      <c r="C75" s="408"/>
      <c r="D75" s="408"/>
      <c r="E75" s="408"/>
      <c r="F75" s="408"/>
      <c r="G75" s="408"/>
      <c r="H75" s="408"/>
      <c r="I75" s="408"/>
      <c r="J75" s="409"/>
      <c r="K75" s="99"/>
    </row>
    <row r="76" spans="1:11" ht="20.100000000000001" customHeight="1" x14ac:dyDescent="0.25">
      <c r="A76" s="333"/>
      <c r="B76" s="407" t="s">
        <v>88</v>
      </c>
      <c r="C76" s="408"/>
      <c r="D76" s="408"/>
      <c r="E76" s="408"/>
      <c r="F76" s="408"/>
      <c r="G76" s="408"/>
      <c r="H76" s="408"/>
      <c r="I76" s="408"/>
      <c r="J76" s="409"/>
      <c r="K76" s="99"/>
    </row>
    <row r="77" spans="1:11" ht="66.95" customHeight="1" x14ac:dyDescent="0.25">
      <c r="A77" s="313"/>
      <c r="B77" s="404" t="s">
        <v>89</v>
      </c>
      <c r="C77" s="405"/>
      <c r="D77" s="405"/>
      <c r="E77" s="405"/>
      <c r="F77" s="405"/>
      <c r="G77" s="405"/>
      <c r="H77" s="405"/>
      <c r="I77" s="405"/>
      <c r="J77" s="406"/>
      <c r="K77" s="100"/>
    </row>
    <row r="78" spans="1:11" x14ac:dyDescent="0.25">
      <c r="B78" s="389" t="s">
        <v>102</v>
      </c>
      <c r="C78" s="390"/>
      <c r="D78" s="388"/>
      <c r="E78" s="388"/>
      <c r="F78" s="388"/>
      <c r="G78" s="388"/>
      <c r="H78" s="388"/>
      <c r="I78" s="388"/>
      <c r="J78" s="391"/>
      <c r="K78" s="310"/>
    </row>
    <row r="79" spans="1:11" x14ac:dyDescent="0.25">
      <c r="B79" s="385"/>
      <c r="C79" s="385"/>
      <c r="D79" s="385"/>
      <c r="E79" s="385"/>
      <c r="F79" s="385"/>
      <c r="G79" s="385"/>
      <c r="H79" s="385"/>
      <c r="I79" s="385"/>
      <c r="J79" s="385"/>
      <c r="K79" s="310"/>
    </row>
    <row r="80" spans="1:11" x14ac:dyDescent="0.25">
      <c r="B80" s="385"/>
      <c r="C80" s="385"/>
      <c r="D80" s="385"/>
      <c r="E80" s="385"/>
      <c r="F80" s="385"/>
      <c r="G80" s="385"/>
      <c r="H80" s="385"/>
      <c r="I80" s="385"/>
      <c r="J80" s="385"/>
      <c r="K80" s="310"/>
    </row>
    <row r="81" spans="2:11" x14ac:dyDescent="0.25">
      <c r="B81" s="385"/>
      <c r="C81" s="385"/>
      <c r="D81" s="385"/>
      <c r="E81" s="385"/>
      <c r="F81" s="385"/>
      <c r="G81" s="385"/>
      <c r="H81" s="385"/>
      <c r="I81" s="385"/>
      <c r="J81" s="385"/>
      <c r="K81" s="310"/>
    </row>
  </sheetData>
  <mergeCells count="10">
    <mergeCell ref="C58:I58"/>
    <mergeCell ref="B59:J64"/>
    <mergeCell ref="B65:J65"/>
    <mergeCell ref="B68:D68"/>
    <mergeCell ref="H68:I68"/>
    <mergeCell ref="B71:J71"/>
    <mergeCell ref="B72:J72"/>
    <mergeCell ref="B76:J76"/>
    <mergeCell ref="B77:J77"/>
    <mergeCell ref="B75:J75"/>
  </mergeCells>
  <conditionalFormatting sqref="J51:J53">
    <cfRule type="cellIs" dxfId="2"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CYE 22-
Alternative Payment Model Strategies and Performance-Based Payments Incentive Certification 
&amp;K000000
</oddHeader>
    <oddFooter>&amp;L&amp;"Times New Roman,Bold"Effective Date: 10/01/21, 09/30/22
Approval Date: 10/15/21,  10/06/22&amp;C&amp;"Times New Roman,Bold"&amp;12 307, Attachment B - Page &amp;P of &amp;N</oddFooter>
  </headerFooter>
  <rowBreaks count="1" manualBreakCount="1">
    <brk id="54" max="16383" man="1"/>
  </rowBreaks>
  <ignoredErrors>
    <ignoredError sqref="J5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4C2D-C286-4661-8629-54BDD8C662CF}">
  <dimension ref="A1:K81"/>
  <sheetViews>
    <sheetView showGridLines="0" view="pageLayout" zoomScale="80" zoomScaleNormal="80" zoomScalePageLayoutView="80" workbookViewId="0">
      <selection activeCell="K49" sqref="K49"/>
    </sheetView>
  </sheetViews>
  <sheetFormatPr defaultColWidth="8.7109375" defaultRowHeight="15.75" x14ac:dyDescent="0.25"/>
  <cols>
    <col min="1" max="1" width="3.42578125" style="81" customWidth="1"/>
    <col min="2" max="2" width="15.140625" style="80" customWidth="1"/>
    <col min="3" max="3" width="14.140625" style="80" customWidth="1"/>
    <col min="4" max="4" width="12.7109375" style="80" customWidth="1"/>
    <col min="5" max="5" width="18.5703125" style="80" customWidth="1"/>
    <col min="6" max="6" width="15.7109375" style="80" customWidth="1"/>
    <col min="7" max="7" width="17.7109375" style="80" customWidth="1"/>
    <col min="8" max="8" width="21.140625" style="80" customWidth="1"/>
    <col min="9" max="9" width="19.28515625" style="80" customWidth="1"/>
    <col min="10" max="10" width="15.7109375" style="81" customWidth="1"/>
    <col min="11" max="11" width="5.42578125" style="81" customWidth="1"/>
    <col min="12" max="16384" width="8.7109375" style="81"/>
  </cols>
  <sheetData>
    <row r="1" spans="1:10" x14ac:dyDescent="0.25">
      <c r="A1" s="2"/>
    </row>
    <row r="2" spans="1:10" x14ac:dyDescent="0.25">
      <c r="A2" s="2"/>
      <c r="B2" s="2" t="s">
        <v>5</v>
      </c>
      <c r="C2" s="81"/>
      <c r="D2" s="3"/>
      <c r="E2" s="3"/>
      <c r="F2" s="3"/>
      <c r="G2" s="3"/>
      <c r="H2" s="187"/>
      <c r="I2" s="81"/>
    </row>
    <row r="3" spans="1:10" x14ac:dyDescent="0.25">
      <c r="B3" s="2"/>
      <c r="C3" s="81"/>
      <c r="D3" s="2"/>
      <c r="E3" s="2"/>
      <c r="F3" s="2"/>
      <c r="G3" s="2"/>
      <c r="H3" s="81"/>
      <c r="I3" s="81"/>
    </row>
    <row r="4" spans="1:10" x14ac:dyDescent="0.25">
      <c r="B4" s="2" t="s">
        <v>6</v>
      </c>
      <c r="C4" s="81"/>
      <c r="D4" s="48" t="s">
        <v>39</v>
      </c>
      <c r="E4" s="48"/>
      <c r="F4" s="3"/>
      <c r="G4" s="3"/>
      <c r="H4" s="187"/>
      <c r="I4" s="81"/>
    </row>
    <row r="6" spans="1:10" ht="16.5" thickBot="1" x14ac:dyDescent="0.3">
      <c r="B6" s="188"/>
      <c r="C6" s="189" t="s">
        <v>8</v>
      </c>
    </row>
    <row r="7" spans="1:10" s="82" customFormat="1" ht="79.5" thickBot="1" x14ac:dyDescent="0.3">
      <c r="B7" s="190" t="s">
        <v>68</v>
      </c>
      <c r="C7" s="191" t="s">
        <v>69</v>
      </c>
      <c r="D7" s="191" t="s">
        <v>70</v>
      </c>
      <c r="E7" s="191" t="s">
        <v>50</v>
      </c>
      <c r="F7" s="191" t="s">
        <v>82</v>
      </c>
      <c r="G7" s="191" t="s">
        <v>83</v>
      </c>
      <c r="H7" s="191" t="s">
        <v>81</v>
      </c>
      <c r="I7" s="191" t="s">
        <v>84</v>
      </c>
      <c r="J7" s="192" t="s">
        <v>90</v>
      </c>
    </row>
    <row r="8" spans="1:10" s="83" customFormat="1" x14ac:dyDescent="0.2">
      <c r="B8" s="336"/>
      <c r="C8" s="85"/>
      <c r="D8" s="85"/>
      <c r="E8" s="85"/>
      <c r="F8" s="85"/>
      <c r="G8" s="85"/>
      <c r="H8" s="85"/>
      <c r="I8" s="86"/>
      <c r="J8" s="337"/>
    </row>
    <row r="9" spans="1:10" s="83" customFormat="1" x14ac:dyDescent="0.2">
      <c r="B9" s="84"/>
      <c r="C9" s="85"/>
      <c r="D9" s="85"/>
      <c r="E9" s="85"/>
      <c r="F9" s="85"/>
      <c r="G9" s="85"/>
      <c r="H9" s="85"/>
      <c r="I9" s="86"/>
      <c r="J9" s="338"/>
    </row>
    <row r="10" spans="1:10" s="83" customFormat="1" x14ac:dyDescent="0.2">
      <c r="B10" s="84"/>
      <c r="C10" s="85"/>
      <c r="D10" s="85"/>
      <c r="E10" s="85"/>
      <c r="F10" s="85"/>
      <c r="G10" s="85"/>
      <c r="H10" s="85"/>
      <c r="I10" s="86"/>
      <c r="J10" s="338"/>
    </row>
    <row r="11" spans="1:10" s="83" customFormat="1" x14ac:dyDescent="0.2">
      <c r="B11" s="84"/>
      <c r="C11" s="85"/>
      <c r="D11" s="85"/>
      <c r="E11" s="85"/>
      <c r="F11" s="85"/>
      <c r="G11" s="85"/>
      <c r="H11" s="85"/>
      <c r="I11" s="86"/>
      <c r="J11" s="338"/>
    </row>
    <row r="12" spans="1:10" s="83" customFormat="1" x14ac:dyDescent="0.2">
      <c r="B12" s="84"/>
      <c r="C12" s="85"/>
      <c r="D12" s="85"/>
      <c r="E12" s="85"/>
      <c r="F12" s="85"/>
      <c r="G12" s="85"/>
      <c r="H12" s="85"/>
      <c r="I12" s="86"/>
      <c r="J12" s="338"/>
    </row>
    <row r="13" spans="1:10" s="83" customFormat="1" x14ac:dyDescent="0.2">
      <c r="B13" s="84"/>
      <c r="C13" s="85"/>
      <c r="D13" s="85"/>
      <c r="E13" s="85"/>
      <c r="F13" s="85"/>
      <c r="G13" s="85"/>
      <c r="H13" s="85"/>
      <c r="I13" s="339"/>
      <c r="J13" s="338"/>
    </row>
    <row r="14" spans="1:10" s="83" customFormat="1" x14ac:dyDescent="0.2">
      <c r="B14" s="84"/>
      <c r="C14" s="85"/>
      <c r="D14" s="85"/>
      <c r="E14" s="85"/>
      <c r="F14" s="85"/>
      <c r="G14" s="85"/>
      <c r="H14" s="85"/>
      <c r="I14" s="339"/>
      <c r="J14" s="338"/>
    </row>
    <row r="15" spans="1:10" s="83" customFormat="1" x14ac:dyDescent="0.2">
      <c r="B15" s="84"/>
      <c r="C15" s="85"/>
      <c r="D15" s="85"/>
      <c r="E15" s="85"/>
      <c r="F15" s="85"/>
      <c r="G15" s="85"/>
      <c r="H15" s="85"/>
      <c r="I15" s="339"/>
      <c r="J15" s="338"/>
    </row>
    <row r="16" spans="1:10" s="83" customFormat="1" x14ac:dyDescent="0.2">
      <c r="B16" s="84"/>
      <c r="C16" s="85"/>
      <c r="D16" s="85"/>
      <c r="E16" s="85"/>
      <c r="F16" s="85"/>
      <c r="G16" s="85"/>
      <c r="H16" s="85"/>
      <c r="I16" s="339"/>
      <c r="J16" s="338"/>
    </row>
    <row r="17" spans="2:10" s="83" customFormat="1" x14ac:dyDescent="0.2">
      <c r="B17" s="84"/>
      <c r="C17" s="85"/>
      <c r="D17" s="85"/>
      <c r="E17" s="85"/>
      <c r="F17" s="85"/>
      <c r="G17" s="85"/>
      <c r="H17" s="85"/>
      <c r="I17" s="339"/>
      <c r="J17" s="338"/>
    </row>
    <row r="18" spans="2:10" s="83" customFormat="1" x14ac:dyDescent="0.2">
      <c r="B18" s="84"/>
      <c r="C18" s="85"/>
      <c r="D18" s="85"/>
      <c r="E18" s="85"/>
      <c r="F18" s="85"/>
      <c r="G18" s="85"/>
      <c r="H18" s="85"/>
      <c r="I18" s="339"/>
      <c r="J18" s="338"/>
    </row>
    <row r="19" spans="2:10" s="83" customFormat="1" x14ac:dyDescent="0.2">
      <c r="B19" s="84"/>
      <c r="C19" s="85"/>
      <c r="D19" s="85"/>
      <c r="E19" s="85"/>
      <c r="F19" s="85"/>
      <c r="G19" s="85"/>
      <c r="H19" s="85"/>
      <c r="I19" s="339"/>
      <c r="J19" s="338"/>
    </row>
    <row r="20" spans="2:10" s="83" customFormat="1" x14ac:dyDescent="0.2">
      <c r="B20" s="84"/>
      <c r="C20" s="85"/>
      <c r="D20" s="85"/>
      <c r="E20" s="85"/>
      <c r="F20" s="85"/>
      <c r="G20" s="85"/>
      <c r="H20" s="85"/>
      <c r="I20" s="339"/>
      <c r="J20" s="338"/>
    </row>
    <row r="21" spans="2:10" s="83" customFormat="1" x14ac:dyDescent="0.2">
      <c r="B21" s="88"/>
      <c r="C21" s="89"/>
      <c r="D21" s="89"/>
      <c r="E21" s="89"/>
      <c r="F21" s="89"/>
      <c r="G21" s="89"/>
      <c r="H21" s="89"/>
      <c r="I21" s="340"/>
      <c r="J21" s="341"/>
    </row>
    <row r="22" spans="2:10" s="83" customFormat="1" x14ac:dyDescent="0.2">
      <c r="B22" s="88"/>
      <c r="C22" s="89"/>
      <c r="D22" s="89"/>
      <c r="E22" s="89"/>
      <c r="F22" s="89"/>
      <c r="G22" s="89"/>
      <c r="H22" s="89"/>
      <c r="I22" s="340"/>
      <c r="J22" s="341"/>
    </row>
    <row r="23" spans="2:10" s="83" customFormat="1" x14ac:dyDescent="0.2">
      <c r="B23" s="88"/>
      <c r="C23" s="89"/>
      <c r="D23" s="89"/>
      <c r="E23" s="89"/>
      <c r="F23" s="89"/>
      <c r="G23" s="89"/>
      <c r="H23" s="89"/>
      <c r="I23" s="340"/>
      <c r="J23" s="341"/>
    </row>
    <row r="24" spans="2:10" s="83" customFormat="1" x14ac:dyDescent="0.2">
      <c r="B24" s="88"/>
      <c r="C24" s="89"/>
      <c r="D24" s="89"/>
      <c r="E24" s="89"/>
      <c r="F24" s="89"/>
      <c r="G24" s="89"/>
      <c r="H24" s="89"/>
      <c r="I24" s="340"/>
      <c r="J24" s="341"/>
    </row>
    <row r="25" spans="2:10" s="83" customFormat="1" x14ac:dyDescent="0.2">
      <c r="B25" s="88"/>
      <c r="C25" s="89"/>
      <c r="D25" s="89"/>
      <c r="E25" s="89"/>
      <c r="F25" s="89"/>
      <c r="G25" s="89"/>
      <c r="H25" s="89"/>
      <c r="I25" s="340"/>
      <c r="J25" s="341"/>
    </row>
    <row r="26" spans="2:10" s="83" customFormat="1" x14ac:dyDescent="0.2">
      <c r="B26" s="88"/>
      <c r="C26" s="89"/>
      <c r="D26" s="89"/>
      <c r="E26" s="89"/>
      <c r="F26" s="89"/>
      <c r="G26" s="89"/>
      <c r="H26" s="89"/>
      <c r="I26" s="340"/>
      <c r="J26" s="341"/>
    </row>
    <row r="27" spans="2:10" s="83" customFormat="1" x14ac:dyDescent="0.2">
      <c r="B27" s="88"/>
      <c r="C27" s="89"/>
      <c r="D27" s="89"/>
      <c r="E27" s="89"/>
      <c r="F27" s="89"/>
      <c r="G27" s="89"/>
      <c r="H27" s="89"/>
      <c r="I27" s="340"/>
      <c r="J27" s="341"/>
    </row>
    <row r="28" spans="2:10" s="83" customFormat="1" x14ac:dyDescent="0.2">
      <c r="B28" s="88"/>
      <c r="C28" s="89"/>
      <c r="D28" s="89"/>
      <c r="E28" s="89"/>
      <c r="F28" s="89"/>
      <c r="G28" s="89"/>
      <c r="H28" s="89"/>
      <c r="I28" s="340"/>
      <c r="J28" s="341"/>
    </row>
    <row r="29" spans="2:10" s="83" customFormat="1" x14ac:dyDescent="0.2">
      <c r="B29" s="88"/>
      <c r="C29" s="89"/>
      <c r="D29" s="89"/>
      <c r="E29" s="89"/>
      <c r="F29" s="89"/>
      <c r="G29" s="89"/>
      <c r="H29" s="89"/>
      <c r="I29" s="340"/>
      <c r="J29" s="341"/>
    </row>
    <row r="30" spans="2:10" s="83" customFormat="1" x14ac:dyDescent="0.2">
      <c r="B30" s="88"/>
      <c r="C30" s="89"/>
      <c r="D30" s="89"/>
      <c r="E30" s="89"/>
      <c r="F30" s="89"/>
      <c r="G30" s="89"/>
      <c r="H30" s="89"/>
      <c r="I30" s="340"/>
      <c r="J30" s="341"/>
    </row>
    <row r="31" spans="2:10" s="83" customFormat="1" x14ac:dyDescent="0.2">
      <c r="B31" s="88"/>
      <c r="C31" s="89"/>
      <c r="D31" s="89"/>
      <c r="E31" s="89"/>
      <c r="F31" s="89"/>
      <c r="G31" s="89"/>
      <c r="H31" s="89"/>
      <c r="I31" s="340"/>
      <c r="J31" s="341"/>
    </row>
    <row r="32" spans="2:10" s="83" customFormat="1" x14ac:dyDescent="0.2">
      <c r="B32" s="88"/>
      <c r="C32" s="89"/>
      <c r="D32" s="89"/>
      <c r="E32" s="89"/>
      <c r="F32" s="89"/>
      <c r="G32" s="89"/>
      <c r="H32" s="89"/>
      <c r="I32" s="340"/>
      <c r="J32" s="341"/>
    </row>
    <row r="33" spans="2:10" s="83" customFormat="1" x14ac:dyDescent="0.2">
      <c r="B33" s="88"/>
      <c r="C33" s="89"/>
      <c r="D33" s="89"/>
      <c r="E33" s="89"/>
      <c r="F33" s="89"/>
      <c r="G33" s="89"/>
      <c r="H33" s="89"/>
      <c r="I33" s="340"/>
      <c r="J33" s="341"/>
    </row>
    <row r="34" spans="2:10" s="83" customFormat="1" x14ac:dyDescent="0.2">
      <c r="B34" s="88"/>
      <c r="C34" s="89"/>
      <c r="D34" s="89"/>
      <c r="E34" s="89"/>
      <c r="F34" s="89"/>
      <c r="G34" s="89"/>
      <c r="H34" s="89"/>
      <c r="I34" s="340"/>
      <c r="J34" s="341"/>
    </row>
    <row r="35" spans="2:10" s="83" customFormat="1" x14ac:dyDescent="0.2">
      <c r="B35" s="88"/>
      <c r="C35" s="89"/>
      <c r="D35" s="89"/>
      <c r="E35" s="89"/>
      <c r="F35" s="89"/>
      <c r="G35" s="89"/>
      <c r="H35" s="89"/>
      <c r="I35" s="340"/>
      <c r="J35" s="341"/>
    </row>
    <row r="36" spans="2:10" s="83" customFormat="1" x14ac:dyDescent="0.2">
      <c r="B36" s="88"/>
      <c r="C36" s="89"/>
      <c r="D36" s="89"/>
      <c r="E36" s="89"/>
      <c r="F36" s="89"/>
      <c r="G36" s="89"/>
      <c r="H36" s="89"/>
      <c r="I36" s="340"/>
      <c r="J36" s="341"/>
    </row>
    <row r="37" spans="2:10" s="83" customFormat="1" x14ac:dyDescent="0.2">
      <c r="B37" s="88"/>
      <c r="C37" s="89"/>
      <c r="D37" s="89"/>
      <c r="E37" s="89"/>
      <c r="F37" s="89"/>
      <c r="G37" s="89"/>
      <c r="H37" s="89"/>
      <c r="I37" s="340"/>
      <c r="J37" s="341"/>
    </row>
    <row r="38" spans="2:10" s="83" customFormat="1" x14ac:dyDescent="0.2">
      <c r="B38" s="88"/>
      <c r="C38" s="89"/>
      <c r="D38" s="89"/>
      <c r="E38" s="89"/>
      <c r="F38" s="89"/>
      <c r="G38" s="89"/>
      <c r="H38" s="89"/>
      <c r="I38" s="340"/>
      <c r="J38" s="341"/>
    </row>
    <row r="39" spans="2:10" s="83" customFormat="1" x14ac:dyDescent="0.2">
      <c r="B39" s="88"/>
      <c r="C39" s="89"/>
      <c r="D39" s="89"/>
      <c r="E39" s="89"/>
      <c r="F39" s="89"/>
      <c r="G39" s="89"/>
      <c r="H39" s="89"/>
      <c r="I39" s="340"/>
      <c r="J39" s="341"/>
    </row>
    <row r="40" spans="2:10" s="83" customFormat="1" ht="16.5" thickBot="1" x14ac:dyDescent="0.25">
      <c r="B40" s="92"/>
      <c r="C40" s="93"/>
      <c r="D40" s="93"/>
      <c r="E40" s="93"/>
      <c r="F40" s="93"/>
      <c r="G40" s="93"/>
      <c r="H40" s="93"/>
      <c r="I40" s="342"/>
      <c r="J40" s="343"/>
    </row>
    <row r="41" spans="2:10" s="104" customFormat="1" ht="16.5" thickBot="1" x14ac:dyDescent="0.3">
      <c r="B41" s="193" t="s">
        <v>0</v>
      </c>
      <c r="C41" s="195">
        <f>SUMIF(C$8:C$40,"PCP",I$8:I$40)+SUMIF(C$8:C$40,"PCP-TI",I$8:I$40)+SUMIF(C$8:C$40,"Medicaid ACO",I$8:I$40)</f>
        <v>0</v>
      </c>
      <c r="D41" s="194"/>
      <c r="E41" s="194"/>
      <c r="F41" s="194"/>
      <c r="G41" s="194"/>
      <c r="H41" s="194"/>
      <c r="I41" s="195">
        <f>+SUM(I8:I40)</f>
        <v>0</v>
      </c>
      <c r="J41" s="344"/>
    </row>
    <row r="42" spans="2:10" s="96" customFormat="1" ht="16.5" thickBot="1" x14ac:dyDescent="0.3">
      <c r="B42" s="345" t="s">
        <v>13</v>
      </c>
      <c r="C42" s="346"/>
      <c r="D42" s="346"/>
      <c r="E42" s="346"/>
      <c r="F42" s="346"/>
      <c r="G42" s="346"/>
      <c r="H42" s="346"/>
      <c r="I42" s="347"/>
      <c r="J42" s="283"/>
    </row>
    <row r="43" spans="2:10" s="96" customFormat="1" ht="31.5" x14ac:dyDescent="0.25">
      <c r="B43" s="300" t="s">
        <v>0</v>
      </c>
      <c r="C43" s="348"/>
      <c r="D43" s="348"/>
      <c r="E43" s="348"/>
      <c r="F43" s="203" t="s">
        <v>17</v>
      </c>
      <c r="G43" s="348"/>
      <c r="H43" s="348"/>
      <c r="I43" s="204">
        <f>+SUMIFS(I$8:I$40,$G$8:$G$40,"2B")</f>
        <v>0</v>
      </c>
      <c r="J43" s="349"/>
    </row>
    <row r="44" spans="2:10" s="96" customFormat="1" ht="31.5" x14ac:dyDescent="0.25">
      <c r="B44" s="227" t="s">
        <v>0</v>
      </c>
      <c r="C44" s="289"/>
      <c r="D44" s="289"/>
      <c r="E44" s="289"/>
      <c r="F44" s="208" t="s">
        <v>18</v>
      </c>
      <c r="G44" s="289"/>
      <c r="H44" s="289"/>
      <c r="I44" s="209">
        <f>+SUMIFS(I$8:I$40,$G$8:$G$40,"2C")</f>
        <v>0</v>
      </c>
      <c r="J44" s="350"/>
    </row>
    <row r="45" spans="2:10" s="96" customFormat="1" ht="47.25" x14ac:dyDescent="0.25">
      <c r="B45" s="227" t="s">
        <v>0</v>
      </c>
      <c r="C45" s="289"/>
      <c r="D45" s="289"/>
      <c r="E45" s="289"/>
      <c r="F45" s="208" t="s">
        <v>19</v>
      </c>
      <c r="G45" s="289"/>
      <c r="H45" s="289"/>
      <c r="I45" s="209">
        <f>+SUMIFS(I$8:I$40,$G$8:$G$40,"3A")</f>
        <v>0</v>
      </c>
      <c r="J45" s="350"/>
    </row>
    <row r="46" spans="2:10" s="96" customFormat="1" ht="63" x14ac:dyDescent="0.25">
      <c r="B46" s="227" t="s">
        <v>0</v>
      </c>
      <c r="C46" s="289"/>
      <c r="D46" s="289"/>
      <c r="E46" s="289"/>
      <c r="F46" s="208" t="s">
        <v>20</v>
      </c>
      <c r="G46" s="289"/>
      <c r="H46" s="289"/>
      <c r="I46" s="209">
        <f>+SUMIFS(I$8:I$40,$G$8:$G$40,"3B")</f>
        <v>0</v>
      </c>
      <c r="J46" s="350"/>
    </row>
    <row r="47" spans="2:10" s="96" customFormat="1" ht="47.25" x14ac:dyDescent="0.25">
      <c r="B47" s="227" t="s">
        <v>0</v>
      </c>
      <c r="C47" s="289"/>
      <c r="D47" s="289"/>
      <c r="E47" s="289"/>
      <c r="F47" s="208" t="s">
        <v>21</v>
      </c>
      <c r="G47" s="289"/>
      <c r="H47" s="289"/>
      <c r="I47" s="209">
        <f>+SUMIFS(I$8:I$40,$G$8:$G$40,"4A")</f>
        <v>0</v>
      </c>
      <c r="J47" s="350"/>
    </row>
    <row r="48" spans="2:10" s="96" customFormat="1" ht="63.75" thickBot="1" x14ac:dyDescent="0.3">
      <c r="B48" s="227" t="s">
        <v>0</v>
      </c>
      <c r="C48" s="289"/>
      <c r="D48" s="289"/>
      <c r="E48" s="289"/>
      <c r="F48" s="208" t="s">
        <v>22</v>
      </c>
      <c r="G48" s="289"/>
      <c r="H48" s="289"/>
      <c r="I48" s="212">
        <f>+SUMIFS(I$8:I$40,$G$8:$G$40,"4B")</f>
        <v>0</v>
      </c>
      <c r="J48" s="351"/>
    </row>
    <row r="49" spans="2:11" s="96" customFormat="1" ht="48" thickBot="1" x14ac:dyDescent="0.3">
      <c r="B49" s="290" t="s">
        <v>0</v>
      </c>
      <c r="C49" s="292"/>
      <c r="D49" s="292"/>
      <c r="E49" s="292"/>
      <c r="F49" s="215" t="s">
        <v>23</v>
      </c>
      <c r="G49" s="292"/>
      <c r="H49" s="292"/>
      <c r="I49" s="216">
        <f>+SUMIFS(I$8:I$40,$G$8:$G$40,"4C")</f>
        <v>0</v>
      </c>
      <c r="J49" s="352"/>
    </row>
    <row r="50" spans="2:11" s="83" customFormat="1" ht="16.5" thickBot="1" x14ac:dyDescent="0.3">
      <c r="B50" s="353" t="s">
        <v>1</v>
      </c>
      <c r="C50" s="354"/>
      <c r="D50" s="354"/>
      <c r="E50" s="354"/>
      <c r="F50" s="354"/>
      <c r="G50" s="354"/>
      <c r="H50" s="354"/>
      <c r="I50" s="355">
        <f>SUM(I43:I49)</f>
        <v>0</v>
      </c>
      <c r="J50" s="356"/>
    </row>
    <row r="51" spans="2:11" s="96" customFormat="1" ht="59.25" customHeight="1" x14ac:dyDescent="0.25">
      <c r="B51" s="222" t="s">
        <v>11</v>
      </c>
      <c r="C51" s="223"/>
      <c r="D51" s="223"/>
      <c r="E51" s="223"/>
      <c r="F51" s="223"/>
      <c r="G51" s="223"/>
      <c r="H51" s="357" t="s">
        <v>107</v>
      </c>
      <c r="I51" s="225" t="str">
        <f>IFERROR(I41/I42,"")</f>
        <v/>
      </c>
      <c r="J51" s="226" t="str">
        <f>IF(I51="","No Data",IF(I51&gt;=0.25,"Meets Requirement",IF(I51&lt;0.25,"Does Not Meet Requirement")))</f>
        <v>No Data</v>
      </c>
    </row>
    <row r="52" spans="2:11" s="97" customFormat="1" ht="31.5" x14ac:dyDescent="0.25">
      <c r="B52" s="206" t="s">
        <v>12</v>
      </c>
      <c r="C52" s="396"/>
      <c r="D52" s="228"/>
      <c r="E52" s="228"/>
      <c r="F52" s="228"/>
      <c r="G52" s="228"/>
      <c r="H52" s="358" t="s">
        <v>46</v>
      </c>
      <c r="I52" s="230" t="str">
        <f>IFERROR(C41/(0.25*I42),"")</f>
        <v/>
      </c>
      <c r="J52" s="231" t="str">
        <f>IF(I52="","No Data",IF(I52&gt;=0.25,"Meets Requirement",IF(I52&lt;0.25,"Does Not Meet Requirement")))</f>
        <v>No Data</v>
      </c>
    </row>
    <row r="53" spans="2:11" s="109" customFormat="1" ht="69" customHeight="1" thickBot="1" x14ac:dyDescent="0.3">
      <c r="B53" s="290" t="s">
        <v>24</v>
      </c>
      <c r="C53" s="360"/>
      <c r="D53" s="360"/>
      <c r="E53" s="360"/>
      <c r="F53" s="360"/>
      <c r="G53" s="360"/>
      <c r="H53" s="361" t="s">
        <v>109</v>
      </c>
      <c r="I53" s="362" t="str">
        <f>IFERROR(SUM(I45:I49)/I50,"")</f>
        <v/>
      </c>
      <c r="J53" s="249" t="str">
        <f>IF(I53="","No Data",IF(I53&gt;=0.2,"Meets Requirement",IF(I53&lt;0.2,"Does Not Meet Requirement")))</f>
        <v>No Data</v>
      </c>
    </row>
    <row r="54" spans="2:11" customFormat="1" ht="12.75" x14ac:dyDescent="0.2"/>
    <row r="55" spans="2:11" s="109" customFormat="1" x14ac:dyDescent="0.25">
      <c r="B55" s="370" t="s">
        <v>31</v>
      </c>
      <c r="C55" s="371"/>
      <c r="D55" s="371"/>
      <c r="E55" s="371"/>
      <c r="F55" s="372"/>
      <c r="G55" s="372"/>
      <c r="H55" s="372"/>
      <c r="I55" s="373"/>
      <c r="J55" s="382"/>
    </row>
    <row r="56" spans="2:11" x14ac:dyDescent="0.25">
      <c r="B56" s="308" t="s">
        <v>30</v>
      </c>
      <c r="C56" s="109" t="s">
        <v>32</v>
      </c>
      <c r="D56" s="109"/>
      <c r="E56" s="240"/>
      <c r="F56" s="240"/>
      <c r="G56" s="240"/>
      <c r="H56" s="241"/>
      <c r="I56" s="242"/>
      <c r="J56" s="165"/>
    </row>
    <row r="57" spans="2:11" x14ac:dyDescent="0.25">
      <c r="B57" s="308" t="s">
        <v>30</v>
      </c>
      <c r="C57" s="258" t="s">
        <v>27</v>
      </c>
      <c r="D57" s="258"/>
      <c r="E57" s="259"/>
      <c r="F57" s="259"/>
      <c r="G57" s="259"/>
      <c r="H57" s="259"/>
      <c r="I57" s="260"/>
      <c r="J57" s="164"/>
    </row>
    <row r="58" spans="2:11" x14ac:dyDescent="0.25">
      <c r="B58" s="308" t="s">
        <v>30</v>
      </c>
      <c r="C58" s="408" t="s">
        <v>110</v>
      </c>
      <c r="D58" s="408"/>
      <c r="E58" s="408"/>
      <c r="F58" s="408"/>
      <c r="G58" s="408"/>
      <c r="H58" s="408"/>
      <c r="I58" s="408"/>
      <c r="J58" s="164"/>
    </row>
    <row r="59" spans="2:11" ht="12.6" customHeight="1" x14ac:dyDescent="0.25">
      <c r="B59" s="423" t="s">
        <v>29</v>
      </c>
      <c r="C59" s="412"/>
      <c r="D59" s="412"/>
      <c r="E59" s="412"/>
      <c r="F59" s="412"/>
      <c r="G59" s="412"/>
      <c r="H59" s="412"/>
      <c r="I59" s="412"/>
      <c r="J59" s="424"/>
      <c r="K59" s="309"/>
    </row>
    <row r="60" spans="2:11" x14ac:dyDescent="0.25">
      <c r="B60" s="423"/>
      <c r="C60" s="412"/>
      <c r="D60" s="412"/>
      <c r="E60" s="412"/>
      <c r="F60" s="412"/>
      <c r="G60" s="412"/>
      <c r="H60" s="412"/>
      <c r="I60" s="412"/>
      <c r="J60" s="424"/>
      <c r="K60" s="309"/>
    </row>
    <row r="61" spans="2:11" x14ac:dyDescent="0.25">
      <c r="B61" s="423"/>
      <c r="C61" s="412"/>
      <c r="D61" s="412"/>
      <c r="E61" s="412"/>
      <c r="F61" s="412"/>
      <c r="G61" s="412"/>
      <c r="H61" s="412"/>
      <c r="I61" s="412"/>
      <c r="J61" s="424"/>
      <c r="K61" s="309"/>
    </row>
    <row r="62" spans="2:11" x14ac:dyDescent="0.25">
      <c r="B62" s="423"/>
      <c r="C62" s="412"/>
      <c r="D62" s="412"/>
      <c r="E62" s="412"/>
      <c r="F62" s="412"/>
      <c r="G62" s="412"/>
      <c r="H62" s="412"/>
      <c r="I62" s="412"/>
      <c r="J62" s="424"/>
      <c r="K62" s="309"/>
    </row>
    <row r="63" spans="2:11" x14ac:dyDescent="0.25">
      <c r="B63" s="423"/>
      <c r="C63" s="412"/>
      <c r="D63" s="412"/>
      <c r="E63" s="412"/>
      <c r="F63" s="412"/>
      <c r="G63" s="412"/>
      <c r="H63" s="412"/>
      <c r="I63" s="412"/>
      <c r="J63" s="424"/>
      <c r="K63" s="309"/>
    </row>
    <row r="64" spans="2:11" ht="23.25" customHeight="1" x14ac:dyDescent="0.25">
      <c r="B64" s="423"/>
      <c r="C64" s="412"/>
      <c r="D64" s="412"/>
      <c r="E64" s="412"/>
      <c r="F64" s="412"/>
      <c r="G64" s="412"/>
      <c r="H64" s="412"/>
      <c r="I64" s="412"/>
      <c r="J64" s="424"/>
      <c r="K64" s="310"/>
    </row>
    <row r="65" spans="1:11" x14ac:dyDescent="0.25">
      <c r="B65" s="404"/>
      <c r="C65" s="405"/>
      <c r="D65" s="405"/>
      <c r="E65" s="405"/>
      <c r="F65" s="405"/>
      <c r="G65" s="405"/>
      <c r="H65" s="405"/>
      <c r="I65" s="405"/>
      <c r="J65" s="406"/>
      <c r="K65" s="383"/>
    </row>
    <row r="66" spans="1:11" x14ac:dyDescent="0.25">
      <c r="B66" s="384"/>
      <c r="C66" s="385"/>
      <c r="D66" s="385"/>
      <c r="E66" s="385"/>
      <c r="F66" s="385"/>
      <c r="G66" s="385"/>
      <c r="H66" s="385"/>
      <c r="I66" s="385"/>
      <c r="J66" s="386"/>
      <c r="K66" s="310"/>
    </row>
    <row r="67" spans="1:11" x14ac:dyDescent="0.25">
      <c r="B67" s="387"/>
      <c r="C67" s="388"/>
      <c r="D67" s="388"/>
      <c r="E67" s="385"/>
      <c r="F67" s="385"/>
      <c r="G67" s="385"/>
      <c r="H67" s="388"/>
      <c r="I67" s="388"/>
      <c r="J67" s="386"/>
      <c r="K67" s="310"/>
    </row>
    <row r="68" spans="1:11" x14ac:dyDescent="0.25">
      <c r="B68" s="426" t="s">
        <v>3</v>
      </c>
      <c r="C68" s="425"/>
      <c r="D68" s="425"/>
      <c r="E68" s="109"/>
      <c r="F68" s="109"/>
      <c r="G68" s="247"/>
      <c r="H68" s="425" t="s">
        <v>4</v>
      </c>
      <c r="I68" s="425"/>
      <c r="J68" s="386"/>
      <c r="K68" s="310"/>
    </row>
    <row r="69" spans="1:11" x14ac:dyDescent="0.25">
      <c r="B69" s="384"/>
      <c r="C69" s="385"/>
      <c r="D69" s="385"/>
      <c r="E69" s="385"/>
      <c r="F69" s="385"/>
      <c r="H69" s="385"/>
      <c r="I69" s="385"/>
      <c r="J69" s="386"/>
      <c r="K69" s="310"/>
    </row>
    <row r="70" spans="1:11" x14ac:dyDescent="0.25">
      <c r="B70" s="331" t="s">
        <v>2</v>
      </c>
      <c r="C70" s="332"/>
      <c r="D70" s="385"/>
      <c r="E70" s="385"/>
      <c r="F70" s="385"/>
      <c r="G70" s="385"/>
      <c r="H70" s="385"/>
      <c r="I70" s="385"/>
      <c r="J70" s="386"/>
      <c r="K70" s="310"/>
    </row>
    <row r="71" spans="1:11" ht="44.1" customHeight="1" x14ac:dyDescent="0.25">
      <c r="A71" s="333"/>
      <c r="B71" s="407" t="s">
        <v>37</v>
      </c>
      <c r="C71" s="408"/>
      <c r="D71" s="408"/>
      <c r="E71" s="408"/>
      <c r="F71" s="408"/>
      <c r="G71" s="408"/>
      <c r="H71" s="408"/>
      <c r="I71" s="408"/>
      <c r="J71" s="409"/>
      <c r="K71" s="99"/>
    </row>
    <row r="72" spans="1:11" ht="66" customHeight="1" x14ac:dyDescent="0.25">
      <c r="A72" s="333"/>
      <c r="B72" s="407" t="s">
        <v>93</v>
      </c>
      <c r="C72" s="408"/>
      <c r="D72" s="408"/>
      <c r="E72" s="408"/>
      <c r="F72" s="408"/>
      <c r="G72" s="408"/>
      <c r="H72" s="408"/>
      <c r="I72" s="408"/>
      <c r="J72" s="409"/>
      <c r="K72" s="99"/>
    </row>
    <row r="73" spans="1:11" x14ac:dyDescent="0.25">
      <c r="A73" s="333"/>
      <c r="B73" s="312" t="s">
        <v>85</v>
      </c>
      <c r="C73" s="258"/>
      <c r="J73" s="311"/>
    </row>
    <row r="74" spans="1:11" x14ac:dyDescent="0.25">
      <c r="A74" s="333"/>
      <c r="B74" s="312" t="s">
        <v>86</v>
      </c>
      <c r="C74" s="258"/>
      <c r="J74" s="311"/>
    </row>
    <row r="75" spans="1:11" ht="36" customHeight="1" x14ac:dyDescent="0.25">
      <c r="A75" s="313"/>
      <c r="B75" s="407" t="s">
        <v>87</v>
      </c>
      <c r="C75" s="408"/>
      <c r="D75" s="408"/>
      <c r="E75" s="408"/>
      <c r="F75" s="408"/>
      <c r="G75" s="408"/>
      <c r="H75" s="408"/>
      <c r="I75" s="408"/>
      <c r="J75" s="409"/>
      <c r="K75" s="99"/>
    </row>
    <row r="76" spans="1:11" ht="20.100000000000001" customHeight="1" x14ac:dyDescent="0.25">
      <c r="A76" s="333"/>
      <c r="B76" s="407" t="s">
        <v>88</v>
      </c>
      <c r="C76" s="408"/>
      <c r="D76" s="408"/>
      <c r="E76" s="408"/>
      <c r="F76" s="408"/>
      <c r="G76" s="408"/>
      <c r="H76" s="408"/>
      <c r="I76" s="408"/>
      <c r="J76" s="409"/>
      <c r="K76" s="99"/>
    </row>
    <row r="77" spans="1:11" ht="66.95" customHeight="1" x14ac:dyDescent="0.25">
      <c r="A77" s="313"/>
      <c r="B77" s="404" t="s">
        <v>89</v>
      </c>
      <c r="C77" s="405"/>
      <c r="D77" s="405"/>
      <c r="E77" s="405"/>
      <c r="F77" s="405"/>
      <c r="G77" s="405"/>
      <c r="H77" s="405"/>
      <c r="I77" s="405"/>
      <c r="J77" s="406"/>
      <c r="K77" s="100"/>
    </row>
    <row r="78" spans="1:11" x14ac:dyDescent="0.25">
      <c r="B78" s="389" t="s">
        <v>102</v>
      </c>
      <c r="C78" s="390"/>
      <c r="D78" s="388"/>
      <c r="E78" s="388"/>
      <c r="F78" s="388"/>
      <c r="G78" s="388"/>
      <c r="H78" s="388"/>
      <c r="I78" s="388"/>
      <c r="J78" s="391"/>
      <c r="K78" s="310"/>
    </row>
    <row r="79" spans="1:11" x14ac:dyDescent="0.25">
      <c r="B79" s="385"/>
      <c r="C79" s="385"/>
      <c r="D79" s="385"/>
      <c r="E79" s="385"/>
      <c r="F79" s="385"/>
      <c r="G79" s="385"/>
      <c r="H79" s="385"/>
      <c r="I79" s="385"/>
      <c r="J79" s="385"/>
      <c r="K79" s="310"/>
    </row>
    <row r="80" spans="1:11" x14ac:dyDescent="0.25">
      <c r="B80" s="385"/>
      <c r="C80" s="385"/>
      <c r="D80" s="385"/>
      <c r="E80" s="385"/>
      <c r="F80" s="385"/>
      <c r="G80" s="385"/>
      <c r="H80" s="385"/>
      <c r="I80" s="385"/>
      <c r="J80" s="385"/>
      <c r="K80" s="310"/>
    </row>
    <row r="81" spans="2:11" x14ac:dyDescent="0.25">
      <c r="B81" s="385"/>
      <c r="C81" s="385"/>
      <c r="D81" s="385"/>
      <c r="E81" s="385"/>
      <c r="F81" s="385"/>
      <c r="G81" s="385"/>
      <c r="H81" s="385"/>
      <c r="I81" s="385"/>
      <c r="J81" s="385"/>
      <c r="K81" s="310"/>
    </row>
  </sheetData>
  <mergeCells count="10">
    <mergeCell ref="B72:J72"/>
    <mergeCell ref="B75:J75"/>
    <mergeCell ref="B76:J76"/>
    <mergeCell ref="B77:J77"/>
    <mergeCell ref="C58:I58"/>
    <mergeCell ref="B59:J64"/>
    <mergeCell ref="B65:J65"/>
    <mergeCell ref="B68:D68"/>
    <mergeCell ref="H68:I68"/>
    <mergeCell ref="B71:J71"/>
  </mergeCells>
  <conditionalFormatting sqref="J51:J53">
    <cfRule type="cellIs" dxfId="1"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CYE 22-
Alternative Payment Model Strategies and Performance-Based Payments Incentive Certification &amp;"Arial,Regular"&amp;10
&amp;K000000
</oddHeader>
    <oddFooter>&amp;L&amp;"Times New Roman,Bold"Effective Date: 10/01/21, 09/30/22
Approval Date: 10/15/21,  10/06/22&amp;C&amp;"Times New Roman,Bold"&amp;12 307, Attachment B - Page &amp;P of &amp;N</oddFooter>
  </headerFooter>
  <rowBreaks count="1" manualBreakCount="1">
    <brk id="5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C05B-9C55-4607-88D5-0EEB40E7FDEE}">
  <dimension ref="A1:L81"/>
  <sheetViews>
    <sheetView showGridLines="0" tabSelected="1" view="pageLayout" zoomScale="70" zoomScaleNormal="80" zoomScalePageLayoutView="70" workbookViewId="0">
      <selection activeCell="J28" sqref="J28"/>
    </sheetView>
  </sheetViews>
  <sheetFormatPr defaultColWidth="8.7109375" defaultRowHeight="15.75" x14ac:dyDescent="0.25"/>
  <cols>
    <col min="1" max="1" width="1.85546875" style="81" customWidth="1"/>
    <col min="2" max="2" width="18.85546875" style="80" customWidth="1"/>
    <col min="3" max="3" width="15.42578125" style="80" customWidth="1"/>
    <col min="4" max="4" width="23.5703125" style="80" customWidth="1"/>
    <col min="5" max="5" width="23.42578125" style="80" customWidth="1"/>
    <col min="6" max="6" width="27.28515625" style="80" customWidth="1"/>
    <col min="7" max="7" width="19.5703125" style="80" customWidth="1"/>
    <col min="8" max="8" width="23.140625" style="80" customWidth="1"/>
    <col min="9" max="9" width="19.28515625" style="80" customWidth="1"/>
    <col min="10" max="10" width="19.140625" style="81" customWidth="1"/>
    <col min="11" max="11" width="15.85546875" style="81" customWidth="1"/>
    <col min="12" max="12" width="9.5703125" style="81" bestFit="1" customWidth="1"/>
    <col min="13" max="16384" width="8.7109375" style="81"/>
  </cols>
  <sheetData>
    <row r="1" spans="1:10" x14ac:dyDescent="0.25">
      <c r="A1" s="2"/>
    </row>
    <row r="2" spans="1:10" ht="26.1" customHeight="1" x14ac:dyDescent="0.25">
      <c r="A2" s="2"/>
      <c r="B2" s="2" t="s">
        <v>5</v>
      </c>
      <c r="C2" s="81"/>
      <c r="D2" s="3"/>
      <c r="E2" s="3"/>
      <c r="F2" s="3"/>
      <c r="G2" s="3"/>
      <c r="H2" s="187"/>
      <c r="I2" s="81"/>
    </row>
    <row r="3" spans="1:10" x14ac:dyDescent="0.25">
      <c r="B3" s="2"/>
      <c r="C3" s="81"/>
      <c r="D3" s="2"/>
      <c r="E3" s="2"/>
      <c r="F3" s="2"/>
      <c r="G3" s="2"/>
      <c r="H3" s="81"/>
      <c r="I3" s="81"/>
    </row>
    <row r="4" spans="1:10" x14ac:dyDescent="0.25">
      <c r="B4" s="2" t="s">
        <v>6</v>
      </c>
      <c r="C4" s="81"/>
      <c r="D4" s="48" t="s">
        <v>39</v>
      </c>
      <c r="E4" s="48"/>
      <c r="F4" s="3"/>
      <c r="G4" s="3"/>
      <c r="H4" s="187"/>
      <c r="I4" s="81"/>
    </row>
    <row r="5" spans="1:10" x14ac:dyDescent="0.25">
      <c r="B5" s="2"/>
      <c r="C5" s="81"/>
      <c r="D5" s="2"/>
      <c r="E5" s="2"/>
      <c r="F5" s="2"/>
      <c r="G5" s="2"/>
      <c r="H5" s="81"/>
      <c r="I5" s="81"/>
    </row>
    <row r="6" spans="1:10" ht="16.5" thickBot="1" x14ac:dyDescent="0.3">
      <c r="B6" s="188"/>
      <c r="C6" s="189" t="s">
        <v>8</v>
      </c>
    </row>
    <row r="7" spans="1:10" s="82" customFormat="1" ht="87" customHeight="1" x14ac:dyDescent="0.25">
      <c r="B7" s="190" t="s">
        <v>68</v>
      </c>
      <c r="C7" s="191" t="s">
        <v>69</v>
      </c>
      <c r="D7" s="191" t="s">
        <v>70</v>
      </c>
      <c r="E7" s="191" t="s">
        <v>50</v>
      </c>
      <c r="F7" s="191" t="s">
        <v>82</v>
      </c>
      <c r="G7" s="191" t="s">
        <v>83</v>
      </c>
      <c r="H7" s="191" t="s">
        <v>81</v>
      </c>
      <c r="I7" s="191" t="s">
        <v>84</v>
      </c>
      <c r="J7" s="192" t="s">
        <v>80</v>
      </c>
    </row>
    <row r="8" spans="1:10" s="83" customFormat="1" x14ac:dyDescent="0.2">
      <c r="B8" s="137" t="s">
        <v>55</v>
      </c>
      <c r="C8" s="85" t="s">
        <v>48</v>
      </c>
      <c r="D8" s="85">
        <v>860334392</v>
      </c>
      <c r="E8" s="85">
        <v>860334392</v>
      </c>
      <c r="F8" s="85" t="s">
        <v>91</v>
      </c>
      <c r="G8" s="85" t="s">
        <v>51</v>
      </c>
      <c r="H8" s="85" t="s">
        <v>7</v>
      </c>
      <c r="I8" s="86">
        <v>750000</v>
      </c>
      <c r="J8" s="87">
        <v>20000</v>
      </c>
    </row>
    <row r="9" spans="1:10" s="83" customFormat="1" x14ac:dyDescent="0.2">
      <c r="B9" s="137" t="s">
        <v>56</v>
      </c>
      <c r="C9" s="85" t="s">
        <v>49</v>
      </c>
      <c r="D9" s="85">
        <v>933432178</v>
      </c>
      <c r="E9" s="85">
        <v>933432178</v>
      </c>
      <c r="F9" s="85" t="s">
        <v>92</v>
      </c>
      <c r="G9" s="85" t="s">
        <v>52</v>
      </c>
      <c r="H9" s="85" t="s">
        <v>7</v>
      </c>
      <c r="I9" s="86">
        <v>1000000</v>
      </c>
      <c r="J9" s="87">
        <v>25000</v>
      </c>
    </row>
    <row r="10" spans="1:10" s="83" customFormat="1" x14ac:dyDescent="0.2">
      <c r="B10" s="137" t="s">
        <v>57</v>
      </c>
      <c r="C10" s="85" t="s">
        <v>49</v>
      </c>
      <c r="D10" s="85">
        <v>982365115</v>
      </c>
      <c r="E10" s="85">
        <v>982365115</v>
      </c>
      <c r="F10" s="85" t="s">
        <v>54</v>
      </c>
      <c r="G10" s="85" t="s">
        <v>52</v>
      </c>
      <c r="H10" s="85" t="s">
        <v>7</v>
      </c>
      <c r="I10" s="86">
        <v>100000</v>
      </c>
      <c r="J10" s="87">
        <v>45000</v>
      </c>
    </row>
    <row r="11" spans="1:10" s="83" customFormat="1" x14ac:dyDescent="0.2">
      <c r="B11" s="137" t="s">
        <v>65</v>
      </c>
      <c r="C11" s="85" t="s">
        <v>73</v>
      </c>
      <c r="D11" s="85" t="s">
        <v>67</v>
      </c>
      <c r="E11" s="85">
        <v>237458267</v>
      </c>
      <c r="F11" s="85" t="s">
        <v>60</v>
      </c>
      <c r="G11" s="85" t="s">
        <v>61</v>
      </c>
      <c r="H11" s="85" t="s">
        <v>62</v>
      </c>
      <c r="I11" s="86">
        <v>2500000</v>
      </c>
      <c r="J11" s="87">
        <v>350000</v>
      </c>
    </row>
    <row r="12" spans="1:10" s="83" customFormat="1" x14ac:dyDescent="0.2">
      <c r="B12" s="137" t="s">
        <v>66</v>
      </c>
      <c r="C12" s="85" t="s">
        <v>64</v>
      </c>
      <c r="D12" s="85" t="s">
        <v>67</v>
      </c>
      <c r="E12" s="85">
        <v>453321983</v>
      </c>
      <c r="F12" s="85" t="s">
        <v>63</v>
      </c>
      <c r="G12" s="85" t="s">
        <v>52</v>
      </c>
      <c r="H12" s="85" t="s">
        <v>62</v>
      </c>
      <c r="I12" s="86">
        <v>300000</v>
      </c>
      <c r="J12" s="87">
        <v>60000</v>
      </c>
    </row>
    <row r="13" spans="1:10" s="83" customFormat="1" x14ac:dyDescent="0.2">
      <c r="B13" s="137" t="s">
        <v>74</v>
      </c>
      <c r="C13" s="85" t="s">
        <v>73</v>
      </c>
      <c r="D13" s="85" t="s">
        <v>67</v>
      </c>
      <c r="E13" s="85">
        <v>453321974</v>
      </c>
      <c r="F13" s="85" t="s">
        <v>72</v>
      </c>
      <c r="G13" s="85" t="s">
        <v>52</v>
      </c>
      <c r="H13" s="85" t="s">
        <v>7</v>
      </c>
      <c r="I13" s="86">
        <v>1000000</v>
      </c>
      <c r="J13" s="87">
        <v>100000</v>
      </c>
    </row>
    <row r="14" spans="1:10" s="83" customFormat="1" x14ac:dyDescent="0.2">
      <c r="B14" s="84"/>
      <c r="C14" s="85"/>
      <c r="D14" s="85"/>
      <c r="E14" s="85"/>
      <c r="F14" s="85"/>
      <c r="G14" s="85"/>
      <c r="H14" s="85"/>
      <c r="I14" s="86"/>
      <c r="J14" s="87"/>
    </row>
    <row r="15" spans="1:10" s="83" customFormat="1" x14ac:dyDescent="0.2">
      <c r="B15" s="88"/>
      <c r="C15" s="89"/>
      <c r="D15" s="89"/>
      <c r="E15" s="89"/>
      <c r="F15" s="89"/>
      <c r="G15" s="89"/>
      <c r="H15" s="89"/>
      <c r="I15" s="90"/>
      <c r="J15" s="91"/>
    </row>
    <row r="16" spans="1:10" s="83" customFormat="1" hidden="1" x14ac:dyDescent="0.2">
      <c r="B16" s="88"/>
      <c r="C16" s="89"/>
      <c r="D16" s="89"/>
      <c r="E16" s="89"/>
      <c r="F16" s="89"/>
      <c r="G16" s="89"/>
      <c r="H16" s="138"/>
      <c r="I16" s="90"/>
      <c r="J16" s="91"/>
    </row>
    <row r="17" spans="2:11" s="83" customFormat="1" hidden="1" x14ac:dyDescent="0.2">
      <c r="B17" s="88"/>
      <c r="C17" s="89"/>
      <c r="D17" s="89"/>
      <c r="E17" s="89"/>
      <c r="F17" s="89"/>
      <c r="G17" s="89"/>
      <c r="H17" s="138"/>
      <c r="I17" s="90"/>
      <c r="J17" s="91"/>
    </row>
    <row r="18" spans="2:11" s="83" customFormat="1" hidden="1" x14ac:dyDescent="0.2">
      <c r="B18" s="88"/>
      <c r="C18" s="89"/>
      <c r="D18" s="89"/>
      <c r="E18" s="89"/>
      <c r="F18" s="89"/>
      <c r="G18" s="89"/>
      <c r="H18" s="138"/>
      <c r="I18" s="90"/>
      <c r="J18" s="91"/>
    </row>
    <row r="19" spans="2:11" s="83" customFormat="1" hidden="1" x14ac:dyDescent="0.2">
      <c r="B19" s="88"/>
      <c r="C19" s="89"/>
      <c r="D19" s="89"/>
      <c r="E19" s="89"/>
      <c r="F19" s="89"/>
      <c r="G19" s="89"/>
      <c r="H19" s="138"/>
      <c r="I19" s="90"/>
      <c r="J19" s="91"/>
    </row>
    <row r="20" spans="2:11" s="83" customFormat="1" hidden="1" x14ac:dyDescent="0.2">
      <c r="B20" s="88"/>
      <c r="C20" s="89"/>
      <c r="D20" s="89"/>
      <c r="E20" s="89"/>
      <c r="F20" s="89"/>
      <c r="G20" s="89"/>
      <c r="H20" s="138"/>
      <c r="I20" s="90"/>
      <c r="J20" s="91"/>
    </row>
    <row r="21" spans="2:11" s="83" customFormat="1" hidden="1" x14ac:dyDescent="0.2">
      <c r="B21" s="88"/>
      <c r="C21" s="89"/>
      <c r="D21" s="89"/>
      <c r="E21" s="89"/>
      <c r="F21" s="89"/>
      <c r="G21" s="89"/>
      <c r="H21" s="138"/>
      <c r="I21" s="90"/>
      <c r="J21" s="91"/>
    </row>
    <row r="22" spans="2:11" s="83" customFormat="1" hidden="1" x14ac:dyDescent="0.2">
      <c r="B22" s="88"/>
      <c r="C22" s="89"/>
      <c r="D22" s="89"/>
      <c r="E22" s="89"/>
      <c r="F22" s="89"/>
      <c r="G22" s="89"/>
      <c r="H22" s="138"/>
      <c r="I22" s="90"/>
      <c r="J22" s="91"/>
    </row>
    <row r="23" spans="2:11" s="83" customFormat="1" x14ac:dyDescent="0.2">
      <c r="B23" s="88"/>
      <c r="C23" s="89"/>
      <c r="D23" s="89"/>
      <c r="E23" s="89"/>
      <c r="F23" s="89"/>
      <c r="G23" s="89"/>
      <c r="H23" s="138"/>
      <c r="I23" s="90"/>
      <c r="J23" s="91"/>
    </row>
    <row r="24" spans="2:11" s="83" customFormat="1" x14ac:dyDescent="0.2">
      <c r="B24" s="88"/>
      <c r="C24" s="89"/>
      <c r="D24" s="89"/>
      <c r="E24" s="89"/>
      <c r="F24" s="89"/>
      <c r="G24" s="89"/>
      <c r="H24" s="138"/>
      <c r="I24" s="90"/>
      <c r="J24" s="91"/>
    </row>
    <row r="25" spans="2:11" s="83" customFormat="1" x14ac:dyDescent="0.2">
      <c r="B25" s="88"/>
      <c r="C25" s="89"/>
      <c r="D25" s="89"/>
      <c r="E25" s="89"/>
      <c r="F25" s="89"/>
      <c r="G25" s="89"/>
      <c r="H25" s="138"/>
      <c r="I25" s="90"/>
      <c r="J25" s="91"/>
      <c r="K25" s="185"/>
    </row>
    <row r="26" spans="2:11" s="83" customFormat="1" x14ac:dyDescent="0.2">
      <c r="B26" s="88"/>
      <c r="C26" s="89"/>
      <c r="D26" s="89"/>
      <c r="E26" s="89"/>
      <c r="F26" s="89"/>
      <c r="G26" s="89"/>
      <c r="H26" s="139"/>
      <c r="I26" s="141"/>
      <c r="J26" s="146"/>
    </row>
    <row r="27" spans="2:11" s="83" customFormat="1" x14ac:dyDescent="0.2">
      <c r="B27" s="88"/>
      <c r="C27" s="89"/>
      <c r="D27" s="89"/>
      <c r="E27" s="89"/>
      <c r="F27" s="89"/>
      <c r="G27" s="89"/>
      <c r="H27" s="139"/>
      <c r="I27" s="136"/>
      <c r="J27" s="146"/>
    </row>
    <row r="28" spans="2:11" s="83" customFormat="1" x14ac:dyDescent="0.2">
      <c r="B28" s="88"/>
      <c r="C28" s="89"/>
      <c r="D28" s="89"/>
      <c r="E28" s="89"/>
      <c r="F28" s="89"/>
      <c r="G28" s="89"/>
      <c r="H28" s="139"/>
      <c r="I28" s="136"/>
      <c r="J28" s="146"/>
    </row>
    <row r="29" spans="2:11" s="83" customFormat="1" x14ac:dyDescent="0.2">
      <c r="B29" s="88"/>
      <c r="C29" s="89"/>
      <c r="D29" s="89"/>
      <c r="E29" s="89"/>
      <c r="F29" s="89"/>
      <c r="G29" s="89"/>
      <c r="H29" s="139"/>
      <c r="I29" s="136"/>
      <c r="J29" s="146"/>
    </row>
    <row r="30" spans="2:11" s="83" customFormat="1" ht="16.5" thickBot="1" x14ac:dyDescent="0.25">
      <c r="B30" s="92"/>
      <c r="C30" s="93"/>
      <c r="D30" s="93"/>
      <c r="E30" s="93"/>
      <c r="F30" s="93"/>
      <c r="G30" s="93"/>
      <c r="H30" s="140"/>
      <c r="I30" s="94"/>
      <c r="J30" s="95"/>
    </row>
    <row r="31" spans="2:11" s="83" customFormat="1" ht="16.5" thickBot="1" x14ac:dyDescent="0.25">
      <c r="B31" s="142"/>
      <c r="C31" s="143"/>
      <c r="D31" s="143"/>
      <c r="E31" s="143"/>
      <c r="F31" s="143"/>
      <c r="G31" s="143"/>
      <c r="H31" s="144"/>
      <c r="I31" s="86"/>
      <c r="J31" s="145"/>
    </row>
    <row r="32" spans="2:11" s="104" customFormat="1" ht="16.5" thickBot="1" x14ac:dyDescent="0.3">
      <c r="B32" s="193" t="s">
        <v>0</v>
      </c>
      <c r="C32" s="195">
        <f>SUMIF(C$8:C$31,"PCP",I$8:I$31)+SUMIF(C$8:C$31,"PCP-TI",I$8:I$31)+SUMIF(C$8:C$31,"Medicaid ACO",I$8:I$31)</f>
        <v>5350000</v>
      </c>
      <c r="D32" s="194"/>
      <c r="E32" s="194"/>
      <c r="F32" s="194"/>
      <c r="G32" s="194"/>
      <c r="H32" s="194"/>
      <c r="I32" s="195">
        <f>+SUM(I8:I31)</f>
        <v>5650000</v>
      </c>
      <c r="J32" s="196">
        <f>+SUM(J8:J31)</f>
        <v>600000</v>
      </c>
      <c r="K32" s="400"/>
    </row>
    <row r="33" spans="2:11" s="105" customFormat="1" ht="16.5" thickBot="1" x14ac:dyDescent="0.3">
      <c r="B33" s="197" t="s">
        <v>14</v>
      </c>
      <c r="C33" s="198"/>
      <c r="D33" s="198"/>
      <c r="E33" s="198"/>
      <c r="F33" s="198"/>
      <c r="G33" s="198"/>
      <c r="H33" s="198"/>
      <c r="I33" s="199">
        <v>6700000</v>
      </c>
      <c r="J33" s="200"/>
    </row>
    <row r="34" spans="2:11" s="96" customFormat="1" ht="30.95" customHeight="1" x14ac:dyDescent="0.25">
      <c r="B34" s="201" t="s">
        <v>0</v>
      </c>
      <c r="C34" s="202"/>
      <c r="D34" s="202"/>
      <c r="E34" s="202"/>
      <c r="F34" s="202"/>
      <c r="G34" s="203" t="s">
        <v>17</v>
      </c>
      <c r="H34" s="202"/>
      <c r="I34" s="204">
        <f>+SUMIFS(I$8:I$31,$G$8:$G$31,"2B")</f>
        <v>750000</v>
      </c>
      <c r="J34" s="205">
        <f>+SUMIFS(J$8:J$31,$G$8:$G$31,"2B")</f>
        <v>20000</v>
      </c>
    </row>
    <row r="35" spans="2:11" s="96" customFormat="1" ht="31.5" x14ac:dyDescent="0.25">
      <c r="B35" s="206" t="s">
        <v>0</v>
      </c>
      <c r="C35" s="207"/>
      <c r="D35" s="207"/>
      <c r="E35" s="207"/>
      <c r="F35" s="207"/>
      <c r="G35" s="208" t="s">
        <v>18</v>
      </c>
      <c r="H35" s="207"/>
      <c r="I35" s="209">
        <f>+SUMIFS(I$8:I$31,$G$8:$G$31,"2C")</f>
        <v>0</v>
      </c>
      <c r="J35" s="210">
        <f>+SUMIFS(J$8:J$31,$G$8:$G$31,"2C")</f>
        <v>0</v>
      </c>
    </row>
    <row r="36" spans="2:11" s="96" customFormat="1" ht="31.5" x14ac:dyDescent="0.25">
      <c r="B36" s="206" t="s">
        <v>0</v>
      </c>
      <c r="C36" s="207"/>
      <c r="D36" s="207"/>
      <c r="E36" s="207"/>
      <c r="F36" s="207"/>
      <c r="G36" s="208" t="s">
        <v>19</v>
      </c>
      <c r="H36" s="207"/>
      <c r="I36" s="209">
        <f>+SUMIFS(I$8:I$31,$G$8:$G$31,"3A")</f>
        <v>2400000</v>
      </c>
      <c r="J36" s="210">
        <f>+SUMIFS(J$8:J$31,$G$8:$G$31,"3A")</f>
        <v>230000</v>
      </c>
    </row>
    <row r="37" spans="2:11" s="96" customFormat="1" ht="63" x14ac:dyDescent="0.25">
      <c r="B37" s="206" t="s">
        <v>0</v>
      </c>
      <c r="C37" s="207"/>
      <c r="D37" s="207"/>
      <c r="E37" s="207"/>
      <c r="F37" s="207"/>
      <c r="G37" s="208" t="s">
        <v>20</v>
      </c>
      <c r="H37" s="207"/>
      <c r="I37" s="209">
        <f>+SUMIFS(I$8:I$31,$G$8:$G$31,"3B")</f>
        <v>2500000</v>
      </c>
      <c r="J37" s="210">
        <f>+SUMIFS(J$8:J$31,$G$8:$G$31,"3B")</f>
        <v>350000</v>
      </c>
    </row>
    <row r="38" spans="2:11" s="96" customFormat="1" ht="47.25" x14ac:dyDescent="0.25">
      <c r="B38" s="206" t="s">
        <v>0</v>
      </c>
      <c r="C38" s="207"/>
      <c r="D38" s="207"/>
      <c r="E38" s="207"/>
      <c r="F38" s="207"/>
      <c r="G38" s="208" t="s">
        <v>21</v>
      </c>
      <c r="H38" s="207"/>
      <c r="I38" s="209">
        <f>+SUMIFS(I$8:I$31,$G$8:$G$31,"4A")</f>
        <v>0</v>
      </c>
      <c r="J38" s="210">
        <f>+SUMIFS(J$8:J$31,$G$8:$G$31,"4A")</f>
        <v>0</v>
      </c>
    </row>
    <row r="39" spans="2:11" s="96" customFormat="1" ht="48" thickBot="1" x14ac:dyDescent="0.3">
      <c r="B39" s="211" t="s">
        <v>0</v>
      </c>
      <c r="C39" s="207"/>
      <c r="D39" s="207"/>
      <c r="E39" s="207"/>
      <c r="F39" s="207"/>
      <c r="G39" s="208" t="s">
        <v>22</v>
      </c>
      <c r="H39" s="207"/>
      <c r="I39" s="212">
        <f>+SUMIFS(I$8:I$31,$G$8:$G$31,"4B")</f>
        <v>0</v>
      </c>
      <c r="J39" s="213">
        <f>+SUMIFS(J$8:J$31,$G$8:$G$31,"4B")</f>
        <v>0</v>
      </c>
    </row>
    <row r="40" spans="2:11" s="96" customFormat="1" ht="32.25" thickBot="1" x14ac:dyDescent="0.3">
      <c r="B40" s="211" t="s">
        <v>0</v>
      </c>
      <c r="C40" s="214"/>
      <c r="D40" s="214"/>
      <c r="E40" s="214"/>
      <c r="F40" s="214"/>
      <c r="G40" s="215" t="s">
        <v>23</v>
      </c>
      <c r="H40" s="214"/>
      <c r="I40" s="216">
        <f>+SUMIFS(I$8:I$31,$G$8:$G$31,"4C")</f>
        <v>0</v>
      </c>
      <c r="J40" s="217">
        <f>+SUMIFS(J$8:J$31,$G$8:$G$31,"4C")</f>
        <v>0</v>
      </c>
    </row>
    <row r="41" spans="2:11" s="83" customFormat="1" ht="16.5" thickBot="1" x14ac:dyDescent="0.3">
      <c r="B41" s="218" t="s">
        <v>1</v>
      </c>
      <c r="C41" s="368"/>
      <c r="D41" s="219"/>
      <c r="E41" s="219"/>
      <c r="F41" s="219"/>
      <c r="G41" s="219"/>
      <c r="H41" s="219"/>
      <c r="I41" s="220">
        <f>SUM(I34:I40)</f>
        <v>5650000</v>
      </c>
      <c r="J41" s="221">
        <f>SUM(J34:J40)</f>
        <v>600000</v>
      </c>
    </row>
    <row r="42" spans="2:11" s="96" customFormat="1" ht="33" customHeight="1" x14ac:dyDescent="0.25">
      <c r="B42" s="222" t="s">
        <v>10</v>
      </c>
      <c r="C42" s="223"/>
      <c r="D42" s="223"/>
      <c r="E42" s="223"/>
      <c r="F42" s="223"/>
      <c r="G42" s="223"/>
      <c r="H42" s="224" t="s">
        <v>100</v>
      </c>
      <c r="I42" s="225">
        <f>IFERROR(I32/$I$33,"")</f>
        <v>0.84328358208955223</v>
      </c>
      <c r="J42" s="226" t="str">
        <f>IF(I42="","No Data",IF(I42&gt;=0.65,"Meets Requirement",IF(I42&lt;0.65,"Does Not Meet Requirement")))</f>
        <v>Meets Requirement</v>
      </c>
      <c r="K42" s="83"/>
    </row>
    <row r="43" spans="2:11" s="97" customFormat="1" ht="38.1" customHeight="1" x14ac:dyDescent="0.25">
      <c r="B43" s="227" t="s">
        <v>25</v>
      </c>
      <c r="C43" s="396"/>
      <c r="D43" s="228"/>
      <c r="E43" s="228"/>
      <c r="F43" s="228"/>
      <c r="G43" s="228"/>
      <c r="H43" s="229" t="s">
        <v>46</v>
      </c>
      <c r="I43" s="230">
        <f>IFERROR(C32/(0.65*I33),"")</f>
        <v>1.2284730195177955</v>
      </c>
      <c r="J43" s="231" t="str">
        <f>IF(I43="","No Data",IF(I43&gt;=0.25,"Meets Requirement",IF(I43&lt;0.25,"Does Not Meet Requirement")))</f>
        <v>Meets Requirement</v>
      </c>
      <c r="K43" s="83"/>
    </row>
    <row r="44" spans="2:11" s="109" customFormat="1" ht="47.25" x14ac:dyDescent="0.25">
      <c r="B44" s="227" t="s">
        <v>24</v>
      </c>
      <c r="C44" s="232"/>
      <c r="D44" s="232"/>
      <c r="E44" s="232"/>
      <c r="F44" s="232"/>
      <c r="G44" s="232"/>
      <c r="H44" s="233" t="s">
        <v>95</v>
      </c>
      <c r="I44" s="234">
        <f>IFERROR(SUM(I36:I40)/I41,"")</f>
        <v>0.86725663716814161</v>
      </c>
      <c r="J44" s="231" t="str">
        <f>IF(I44="","No Data",IF(I44&gt;=0.55,"Meets Requirement",IF(I44&lt;0.55,"Does Not Meet Requirement")))</f>
        <v>Meets Requirement</v>
      </c>
      <c r="K44" s="83"/>
    </row>
    <row r="45" spans="2:11" s="109" customFormat="1" ht="94.5" x14ac:dyDescent="0.25">
      <c r="B45" s="227" t="s">
        <v>43</v>
      </c>
      <c r="C45" s="397"/>
      <c r="D45" s="232"/>
      <c r="E45" s="232"/>
      <c r="F45" s="232"/>
      <c r="G45" s="232"/>
      <c r="H45" s="233" t="s">
        <v>34</v>
      </c>
      <c r="I45" s="230">
        <f>IFERROR(J32/$I$33,"")</f>
        <v>8.9552238805970144E-2</v>
      </c>
      <c r="J45" s="231" t="str">
        <f>IF(I45="", "No Data",IF(I45&lt;=0.0075,"Meets Requirement",IF(I45&gt;0.0075,"Does Not Meet Requirement")))</f>
        <v>Does Not Meet Requirement</v>
      </c>
    </row>
    <row r="46" spans="2:11" s="109" customFormat="1" ht="31.5" x14ac:dyDescent="0.25">
      <c r="B46" s="392" t="s">
        <v>40</v>
      </c>
      <c r="C46" s="363"/>
      <c r="D46" s="363"/>
      <c r="E46" s="363"/>
      <c r="F46" s="363"/>
      <c r="G46" s="363"/>
      <c r="H46" s="394" t="s">
        <v>41</v>
      </c>
      <c r="I46" s="364">
        <f>IFERROR(SUMIFS(J$8:J$31,C$8:C$31,"PCP-TI")/J32,"")</f>
        <v>3.3333333333333333E-2</v>
      </c>
      <c r="J46" s="393" t="s">
        <v>42</v>
      </c>
    </row>
    <row r="47" spans="2:11" x14ac:dyDescent="0.25">
      <c r="B47" s="365"/>
      <c r="C47" s="366"/>
      <c r="D47" s="366"/>
      <c r="E47" s="366"/>
      <c r="F47" s="366"/>
      <c r="G47" s="366"/>
      <c r="H47" s="366"/>
      <c r="I47" s="366"/>
      <c r="J47" s="367"/>
    </row>
    <row r="48" spans="2:11" s="109" customFormat="1" x14ac:dyDescent="0.25">
      <c r="B48" s="370" t="s">
        <v>31</v>
      </c>
      <c r="C48" s="371"/>
      <c r="D48" s="372"/>
      <c r="E48" s="372"/>
      <c r="F48" s="372"/>
      <c r="G48" s="372"/>
      <c r="H48" s="373"/>
      <c r="I48" s="374"/>
      <c r="J48" s="375"/>
    </row>
    <row r="49" spans="1:10" s="109" customFormat="1" x14ac:dyDescent="0.25">
      <c r="B49" s="243" t="s">
        <v>30</v>
      </c>
      <c r="C49" s="410" t="s">
        <v>32</v>
      </c>
      <c r="D49" s="410"/>
      <c r="E49" s="410"/>
      <c r="F49" s="410"/>
      <c r="G49" s="410"/>
      <c r="H49" s="410"/>
      <c r="I49" s="410"/>
      <c r="J49" s="430"/>
    </row>
    <row r="50" spans="1:10" x14ac:dyDescent="0.25">
      <c r="B50" s="243" t="s">
        <v>30</v>
      </c>
      <c r="C50" s="411" t="s">
        <v>27</v>
      </c>
      <c r="D50" s="411"/>
      <c r="E50" s="411"/>
      <c r="F50" s="411"/>
      <c r="G50" s="411"/>
      <c r="H50" s="411"/>
      <c r="I50" s="411"/>
      <c r="J50" s="427"/>
    </row>
    <row r="51" spans="1:10" x14ac:dyDescent="0.25">
      <c r="B51" s="243" t="s">
        <v>30</v>
      </c>
      <c r="C51" s="408" t="s">
        <v>111</v>
      </c>
      <c r="D51" s="408"/>
      <c r="E51" s="408"/>
      <c r="F51" s="408"/>
      <c r="G51" s="408"/>
      <c r="H51" s="408"/>
      <c r="I51" s="408"/>
      <c r="J51" s="409"/>
    </row>
    <row r="52" spans="1:10" ht="35.450000000000003" customHeight="1" x14ac:dyDescent="0.25">
      <c r="B52" s="243" t="s">
        <v>30</v>
      </c>
      <c r="C52" s="408" t="s">
        <v>47</v>
      </c>
      <c r="D52" s="408"/>
      <c r="E52" s="408"/>
      <c r="F52" s="408"/>
      <c r="G52" s="408"/>
      <c r="H52" s="408"/>
      <c r="I52" s="408"/>
      <c r="J52" s="409"/>
    </row>
    <row r="53" spans="1:10" ht="15.2" customHeight="1" x14ac:dyDescent="0.25">
      <c r="B53" s="243" t="s">
        <v>30</v>
      </c>
      <c r="C53" s="411" t="s">
        <v>36</v>
      </c>
      <c r="D53" s="411"/>
      <c r="E53" s="411"/>
      <c r="F53" s="411"/>
      <c r="G53" s="411"/>
      <c r="H53" s="411"/>
      <c r="I53" s="411"/>
      <c r="J53" s="427"/>
    </row>
    <row r="54" spans="1:10" ht="15.2" customHeight="1" x14ac:dyDescent="0.25">
      <c r="B54" s="243" t="s">
        <v>30</v>
      </c>
      <c r="C54" s="411" t="s">
        <v>35</v>
      </c>
      <c r="D54" s="411"/>
      <c r="E54" s="411"/>
      <c r="F54" s="411"/>
      <c r="G54" s="411"/>
      <c r="H54" s="411"/>
      <c r="I54" s="411"/>
      <c r="J54" s="427"/>
    </row>
    <row r="55" spans="1:10" x14ac:dyDescent="0.25">
      <c r="B55" s="243" t="s">
        <v>30</v>
      </c>
      <c r="C55" s="408" t="s">
        <v>26</v>
      </c>
      <c r="D55" s="408"/>
      <c r="E55" s="408"/>
      <c r="F55" s="408"/>
      <c r="G55" s="408"/>
      <c r="H55" s="408"/>
      <c r="I55" s="408"/>
      <c r="J55" s="409"/>
    </row>
    <row r="56" spans="1:10" x14ac:dyDescent="0.25">
      <c r="B56" s="243" t="s">
        <v>30</v>
      </c>
      <c r="C56" s="411" t="s">
        <v>28</v>
      </c>
      <c r="D56" s="411"/>
      <c r="E56" s="411"/>
      <c r="F56" s="411"/>
      <c r="G56" s="411"/>
      <c r="H56" s="411"/>
      <c r="I56" s="411"/>
      <c r="J56" s="427"/>
    </row>
    <row r="57" spans="1:10" x14ac:dyDescent="0.25">
      <c r="B57" s="243"/>
      <c r="C57" s="413"/>
      <c r="D57" s="413"/>
      <c r="E57" s="413"/>
      <c r="F57" s="413"/>
      <c r="G57" s="413"/>
      <c r="H57" s="413"/>
      <c r="I57" s="413"/>
      <c r="J57" s="429"/>
    </row>
    <row r="58" spans="1:10" x14ac:dyDescent="0.25">
      <c r="B58" s="423" t="s">
        <v>29</v>
      </c>
      <c r="C58" s="412"/>
      <c r="D58" s="412"/>
      <c r="E58" s="412"/>
      <c r="F58" s="412"/>
      <c r="G58" s="412"/>
      <c r="H58" s="412"/>
      <c r="I58" s="412"/>
      <c r="J58" s="424"/>
    </row>
    <row r="59" spans="1:10" x14ac:dyDescent="0.25">
      <c r="A59" s="245"/>
      <c r="B59" s="423"/>
      <c r="C59" s="412"/>
      <c r="D59" s="412"/>
      <c r="E59" s="412"/>
      <c r="F59" s="412"/>
      <c r="G59" s="412"/>
      <c r="H59" s="412"/>
      <c r="I59" s="412"/>
      <c r="J59" s="424"/>
    </row>
    <row r="60" spans="1:10" x14ac:dyDescent="0.25">
      <c r="B60" s="423"/>
      <c r="C60" s="412"/>
      <c r="D60" s="412"/>
      <c r="E60" s="412"/>
      <c r="F60" s="412"/>
      <c r="G60" s="412"/>
      <c r="H60" s="412"/>
      <c r="I60" s="412"/>
      <c r="J60" s="424"/>
    </row>
    <row r="61" spans="1:10" x14ac:dyDescent="0.25">
      <c r="B61" s="423"/>
      <c r="C61" s="412"/>
      <c r="D61" s="412"/>
      <c r="E61" s="412"/>
      <c r="F61" s="412"/>
      <c r="G61" s="412"/>
      <c r="H61" s="412"/>
      <c r="I61" s="412"/>
      <c r="J61" s="424"/>
    </row>
    <row r="62" spans="1:10" x14ac:dyDescent="0.25">
      <c r="B62" s="423"/>
      <c r="C62" s="412"/>
      <c r="D62" s="412"/>
      <c r="E62" s="412"/>
      <c r="F62" s="412"/>
      <c r="G62" s="412"/>
      <c r="H62" s="412"/>
      <c r="I62" s="412"/>
      <c r="J62" s="424"/>
    </row>
    <row r="63" spans="1:10" x14ac:dyDescent="0.25">
      <c r="B63" s="423"/>
      <c r="C63" s="412"/>
      <c r="D63" s="412"/>
      <c r="E63" s="412"/>
      <c r="F63" s="412"/>
      <c r="G63" s="412"/>
      <c r="H63" s="412"/>
      <c r="I63" s="412"/>
      <c r="J63" s="424"/>
    </row>
    <row r="64" spans="1:10" ht="8.1" customHeight="1" x14ac:dyDescent="0.25">
      <c r="B64" s="423"/>
      <c r="C64" s="412"/>
      <c r="D64" s="412"/>
      <c r="E64" s="412"/>
      <c r="F64" s="412"/>
      <c r="G64" s="412"/>
      <c r="H64" s="412"/>
      <c r="I64" s="412"/>
      <c r="J64" s="424"/>
    </row>
    <row r="65" spans="2:12" x14ac:dyDescent="0.25">
      <c r="B65" s="186"/>
      <c r="J65" s="165"/>
    </row>
    <row r="66" spans="2:12" x14ac:dyDescent="0.25">
      <c r="B66" s="181"/>
      <c r="J66" s="165"/>
    </row>
    <row r="67" spans="2:12" x14ac:dyDescent="0.25">
      <c r="B67" s="182"/>
      <c r="C67" s="98"/>
      <c r="D67" s="98"/>
      <c r="G67" s="98"/>
      <c r="H67" s="98"/>
      <c r="J67" s="165"/>
    </row>
    <row r="68" spans="2:12" x14ac:dyDescent="0.25">
      <c r="B68" s="428" t="s">
        <v>3</v>
      </c>
      <c r="C68" s="414"/>
      <c r="D68" s="414"/>
      <c r="G68" s="414" t="s">
        <v>4</v>
      </c>
      <c r="H68" s="414"/>
      <c r="J68" s="165"/>
    </row>
    <row r="69" spans="2:12" x14ac:dyDescent="0.25">
      <c r="B69" s="181"/>
      <c r="J69" s="165"/>
    </row>
    <row r="70" spans="2:12" x14ac:dyDescent="0.25">
      <c r="B70" s="246" t="s">
        <v>2</v>
      </c>
      <c r="J70" s="165"/>
    </row>
    <row r="71" spans="2:12" ht="30.75" customHeight="1" x14ac:dyDescent="0.25">
      <c r="B71" s="407" t="s">
        <v>16</v>
      </c>
      <c r="C71" s="408"/>
      <c r="D71" s="408"/>
      <c r="E71" s="408"/>
      <c r="F71" s="408"/>
      <c r="G71" s="408"/>
      <c r="H71" s="408"/>
      <c r="I71" s="408"/>
      <c r="J71" s="409"/>
    </row>
    <row r="72" spans="2:12" ht="83.1" customHeight="1" x14ac:dyDescent="0.25">
      <c r="B72" s="407" t="s">
        <v>93</v>
      </c>
      <c r="C72" s="408"/>
      <c r="D72" s="408"/>
      <c r="E72" s="408"/>
      <c r="F72" s="408"/>
      <c r="G72" s="408"/>
      <c r="H72" s="408"/>
      <c r="I72" s="408"/>
      <c r="J72" s="409"/>
    </row>
    <row r="73" spans="2:12" ht="18" customHeight="1" x14ac:dyDescent="0.25">
      <c r="B73" s="369" t="s">
        <v>9</v>
      </c>
      <c r="C73" s="247"/>
      <c r="D73" s="247"/>
      <c r="E73" s="247"/>
      <c r="F73" s="247"/>
      <c r="G73" s="247"/>
      <c r="H73" s="247"/>
      <c r="I73" s="247"/>
      <c r="J73" s="164"/>
    </row>
    <row r="74" spans="2:12" ht="16.5" customHeight="1" x14ac:dyDescent="0.25">
      <c r="B74" s="369" t="s">
        <v>75</v>
      </c>
      <c r="C74" s="247"/>
      <c r="D74" s="247"/>
      <c r="E74" s="247"/>
      <c r="F74" s="247"/>
      <c r="G74" s="247"/>
      <c r="H74" s="247"/>
      <c r="I74" s="247"/>
      <c r="J74" s="164"/>
    </row>
    <row r="75" spans="2:12" ht="35.450000000000003" customHeight="1" x14ac:dyDescent="0.25">
      <c r="B75" s="404" t="s">
        <v>76</v>
      </c>
      <c r="C75" s="405"/>
      <c r="D75" s="405"/>
      <c r="E75" s="405"/>
      <c r="F75" s="405"/>
      <c r="G75" s="405"/>
      <c r="H75" s="405"/>
      <c r="I75" s="405"/>
      <c r="J75" s="406"/>
      <c r="K75" s="99"/>
      <c r="L75" s="99"/>
    </row>
    <row r="76" spans="2:12" x14ac:dyDescent="0.25">
      <c r="B76" s="404" t="s">
        <v>77</v>
      </c>
      <c r="C76" s="405"/>
      <c r="D76" s="405"/>
      <c r="E76" s="405"/>
      <c r="F76" s="405"/>
      <c r="G76" s="405"/>
      <c r="H76" s="405"/>
      <c r="I76" s="405"/>
      <c r="J76" s="406"/>
    </row>
    <row r="77" spans="2:12" ht="78.599999999999994" customHeight="1" x14ac:dyDescent="0.25">
      <c r="B77" s="404" t="s">
        <v>78</v>
      </c>
      <c r="C77" s="405"/>
      <c r="D77" s="405"/>
      <c r="E77" s="405"/>
      <c r="F77" s="405"/>
      <c r="G77" s="405"/>
      <c r="H77" s="405"/>
      <c r="I77" s="405"/>
      <c r="J77" s="406"/>
      <c r="K77" s="100"/>
      <c r="L77" s="100"/>
    </row>
    <row r="78" spans="2:12" ht="51.6" customHeight="1" x14ac:dyDescent="0.25">
      <c r="B78" s="407" t="s">
        <v>79</v>
      </c>
      <c r="C78" s="408"/>
      <c r="D78" s="408"/>
      <c r="E78" s="408"/>
      <c r="F78" s="408"/>
      <c r="G78" s="408"/>
      <c r="H78" s="408"/>
      <c r="I78" s="408"/>
      <c r="J78" s="409"/>
      <c r="K78" s="99"/>
      <c r="L78" s="99"/>
    </row>
    <row r="79" spans="2:12" x14ac:dyDescent="0.25">
      <c r="B79" s="401"/>
      <c r="C79" s="98"/>
      <c r="D79" s="98"/>
      <c r="E79" s="98"/>
      <c r="F79" s="98"/>
      <c r="G79" s="98"/>
      <c r="H79" s="98"/>
      <c r="I79" s="98"/>
      <c r="J79" s="376"/>
    </row>
    <row r="80" spans="2:12" x14ac:dyDescent="0.25">
      <c r="B80" s="2" t="s">
        <v>102</v>
      </c>
      <c r="C80" s="81"/>
      <c r="D80" s="81"/>
      <c r="E80" s="81"/>
      <c r="F80" s="81"/>
      <c r="G80" s="81"/>
      <c r="H80" s="81"/>
      <c r="I80" s="81"/>
    </row>
    <row r="81" s="81" customFormat="1" x14ac:dyDescent="0.25"/>
  </sheetData>
  <mergeCells count="18">
    <mergeCell ref="B68:D68"/>
    <mergeCell ref="G68:H68"/>
    <mergeCell ref="B78:J78"/>
    <mergeCell ref="B71:J71"/>
    <mergeCell ref="B72:J72"/>
    <mergeCell ref="B75:J75"/>
    <mergeCell ref="B76:J76"/>
    <mergeCell ref="B77:J77"/>
    <mergeCell ref="C49:J49"/>
    <mergeCell ref="C50:J50"/>
    <mergeCell ref="C51:J51"/>
    <mergeCell ref="C52:J52"/>
    <mergeCell ref="C53:J53"/>
    <mergeCell ref="C54:J54"/>
    <mergeCell ref="C55:J55"/>
    <mergeCell ref="C56:J56"/>
    <mergeCell ref="C57:J57"/>
    <mergeCell ref="B58:J64"/>
  </mergeCells>
  <phoneticPr fontId="33" type="noConversion"/>
  <conditionalFormatting sqref="J42:J46">
    <cfRule type="cellIs" dxfId="0" priority="1" operator="equal">
      <formula>"Does Not Meet Requirement"</formula>
    </cfRule>
  </conditionalFormatting>
  <printOptions horizontalCentered="1"/>
  <pageMargins left="0.2" right="0.2" top="0.75" bottom="0.48533333299999998" header="0.3" footer="0.25"/>
  <pageSetup scale="63" fitToHeight="2" orientation="landscape" r:id="rId1"/>
  <headerFooter>
    <oddHeader xml:space="preserve">&amp;L               &amp;G&amp;C&amp;"Times New Roman,Bold"&amp;12ACOM Policy  307, Attachment B - CYE 22-
Alternative Payment Model Strategies and Performance-Based Payments Incentive Certification 
&amp;K000000
</oddHeader>
    <oddFooter>&amp;L&amp;"Times New Roman,Bold"
Effective Date: 10/01/21, 09/30/22
Approval Date: 10/15/21,  10/06/22&amp;C&amp;"Times New Roman,Bold"&amp;12 307,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OM 100 Document" ma:contentTypeID="0x010100FFD915685E493440824D0E6B41E63058002FB2C467047E6E4FABA483EBD05DC569" ma:contentTypeVersion="60" ma:contentTypeDescription="Create a new document." ma:contentTypeScope="" ma:versionID="4f0bcaa4b87e299e0ee621d9e75bafa0">
  <xsd:schema xmlns:xsd="http://www.w3.org/2001/XMLSchema" xmlns:xs="http://www.w3.org/2001/XMLSchema" xmlns:p="http://schemas.microsoft.com/office/2006/metadata/properties" xmlns:ns2="fa328e85-1231-4692-ab8d-fba2a139eb09" targetNamespace="http://schemas.microsoft.com/office/2006/metadata/properties" ma:root="true" ma:fieldsID="1a48e20a9f6182131d962bc955d6b93f" ns2:_="">
    <xsd:import namespace="fa328e85-1231-4692-ab8d-fba2a139eb09"/>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328e85-1231-4692-ab8d-fba2a139eb09"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restriction base="dms:Choice">
          <xsd:enumeration value="OPEN"/>
          <xsd:enumeration value="HOLD"/>
          <xsd:enumeration value="202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fa328e85-1231-4692-ab8d-fba2a139eb09" xsi:nil="true"/>
  </documentManagement>
</p:properties>
</file>

<file path=customXml/itemProps1.xml><?xml version="1.0" encoding="utf-8"?>
<ds:datastoreItem xmlns:ds="http://schemas.openxmlformats.org/officeDocument/2006/customXml" ds:itemID="{FB985D07-B3AD-4B5D-B85A-DAC38E4564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328e85-1231-4692-ab8d-fba2a139eb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146C01-DCC2-4120-BAA1-1F730F69A24B}">
  <ds:schemaRefs>
    <ds:schemaRef ds:uri="http://schemas.microsoft.com/sharepoint/v3/contenttype/forms"/>
  </ds:schemaRefs>
</ds:datastoreItem>
</file>

<file path=customXml/itemProps3.xml><?xml version="1.0" encoding="utf-8"?>
<ds:datastoreItem xmlns:ds="http://schemas.openxmlformats.org/officeDocument/2006/customXml" ds:itemID="{AAB8AAB4-5BC1-49FB-B299-FAB005F61323}">
  <ds:schemaRef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fa328e85-1231-4692-ab8d-fba2a139eb09"/>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Attch B - Cert ACC</vt:lpstr>
      <vt:lpstr>Attch B - Cert ALTCS - EPD</vt:lpstr>
      <vt:lpstr>Attch B - Cert ALTCS - MA-DSNP</vt:lpstr>
      <vt:lpstr>Attch B - Cert RBHA SMI </vt:lpstr>
      <vt:lpstr>Attch B - Cert RBHA - Non I</vt:lpstr>
      <vt:lpstr>Attch B - Cert DDD</vt:lpstr>
      <vt:lpstr>Attch B - Cert DDD Sub</vt:lpstr>
      <vt:lpstr>Attch B - Cert DCS CHP</vt:lpstr>
      <vt:lpstr>Attch B - Example ACC</vt:lpstr>
      <vt:lpstr>'Attch B - Cert ACC'!Print_Area</vt:lpstr>
      <vt:lpstr>'Attch B - Cert ALTCS - EPD'!Print_Area</vt:lpstr>
      <vt:lpstr>'Attch B - Cert ALTCS - MA-DSNP'!Print_Area</vt:lpstr>
      <vt:lpstr>'Attch B - Cert DCS CHP'!Print_Area</vt:lpstr>
      <vt:lpstr>'Attch B - Cert DDD'!Print_Area</vt:lpstr>
      <vt:lpstr>'Attch B - Cert DDD Sub'!Print_Area</vt:lpstr>
      <vt:lpstr>'Attch B - Cert RBHA - Non I'!Print_Area</vt:lpstr>
      <vt:lpstr>'Attch B - Cert RBHA SMI '!Print_Area</vt:lpstr>
    </vt:vector>
  </TitlesOfParts>
  <Company>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mcvarite</dc:creator>
  <cp:lastModifiedBy>Loera, Iliana</cp:lastModifiedBy>
  <cp:lastPrinted>2020-01-25T20:53:24Z</cp:lastPrinted>
  <dcterms:created xsi:type="dcterms:W3CDTF">2011-06-30T15:13:30Z</dcterms:created>
  <dcterms:modified xsi:type="dcterms:W3CDTF">2024-03-18T21:39:01Z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0x010100FFD915685E493440824D0E6B41E63058002FB2C467047E6E4FABA483EBD05DC569</vt:lpwstr>
  </property>
  <property fmtid="{D5CDD505-2E9C-101B-9397-08002B2CF9AE}" pid="3" name="Order">
    <vt:r8>338300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SharedWithUsers">
    <vt:lpwstr/>
  </property>
</Properties>
</file>