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60" windowWidth="15600" windowHeight="5298" tabRatio="833"/>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4" hidden="1">'DRG Table'!$A$8:$I$1282</definedName>
    <definedName name="_xlnm._FilterDatabase" localSheetId="3" hidden="1">'Interactive Calculator'!#REF!</definedName>
    <definedName name="_xlnm._FilterDatabase" localSheetId="5" hidden="1">'Provider Table'!$A$1:$O$1</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Calculator'!#REF!</definedName>
    <definedName name="OLE_LINK2" localSheetId="3">'Interactive Calculator'!#REF!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Table'!$1:$1</definedName>
  </definedNames>
  <calcPr calcId="145621"/>
</workbook>
</file>

<file path=xl/calcChain.xml><?xml version="1.0" encoding="utf-8"?>
<calcChain xmlns="http://schemas.openxmlformats.org/spreadsheetml/2006/main">
  <c r="E45" i="10" l="1"/>
  <c r="E44" i="10"/>
  <c r="E43" i="10" l="1"/>
  <c r="E42" i="10"/>
  <c r="E36" i="10" l="1"/>
  <c r="E47" i="10" s="1"/>
  <c r="E37" i="10"/>
  <c r="E35" i="10"/>
  <c r="E34" i="10"/>
  <c r="E33" i="10"/>
  <c r="E32" i="10"/>
  <c r="E75" i="10" l="1"/>
  <c r="E74" i="10"/>
  <c r="E41" i="10" l="1"/>
  <c r="E40" i="10"/>
  <c r="E39" i="10"/>
  <c r="E22" i="10" l="1"/>
  <c r="E26" i="10" s="1"/>
  <c r="E48" i="10" s="1"/>
  <c r="E50" i="10" l="1"/>
  <c r="E23" i="10"/>
  <c r="E70" i="10" l="1"/>
  <c r="E71" i="10" s="1"/>
  <c r="E24" i="10"/>
  <c r="E62" i="10" s="1"/>
  <c r="E63" i="10" l="1"/>
  <c r="E64" i="10" s="1"/>
  <c r="E51" i="10"/>
  <c r="E56" i="10"/>
  <c r="E65" i="10" l="1"/>
  <c r="E66" i="10" s="1"/>
  <c r="B2" i="10" l="1"/>
  <c r="B3" i="10" s="1"/>
  <c r="B4" i="10" s="1"/>
  <c r="B5" i="10" s="1"/>
  <c r="B6" i="10" s="1"/>
  <c r="E52" i="10" l="1"/>
  <c r="E53" i="10"/>
  <c r="E54" i="10" s="1"/>
  <c r="E67" i="10" s="1"/>
  <c r="B7" i="10"/>
  <c r="B8" i="10" s="1"/>
  <c r="B9" i="10" s="1"/>
  <c r="B10" i="10" l="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57" i="10" l="1"/>
  <c r="E58" i="10" s="1"/>
  <c r="E59" i="10" s="1"/>
  <c r="E60" i="10" s="1"/>
  <c r="E68"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E73" i="10" l="1"/>
  <c r="E76" i="10" s="1"/>
</calcChain>
</file>

<file path=xl/sharedStrings.xml><?xml version="1.0" encoding="utf-8"?>
<sst xmlns="http://schemas.openxmlformats.org/spreadsheetml/2006/main" count="5944" uniqueCount="2123">
  <si>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</si>
  <si>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</si>
  <si>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</si>
  <si>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</si>
  <si>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</si>
  <si>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</si>
  <si>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</si>
  <si>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</si>
  <si>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</si>
  <si>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</si>
  <si>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</si>
  <si>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</si>
  <si>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</si>
  <si>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</si>
  <si>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</si>
  <si>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</si>
  <si>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</si>
  <si>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</si>
  <si>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</si>
  <si>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</si>
  <si>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</si>
  <si>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</si>
  <si>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</si>
  <si>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</si>
  <si>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</si>
  <si>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</si>
  <si>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</si>
  <si>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</si>
  <si>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</si>
  <si>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</si>
  <si>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APR-DRG INFORMATION</t>
  </si>
  <si>
    <t>F</t>
  </si>
  <si>
    <t>G</t>
  </si>
  <si>
    <t>Hospital category</t>
  </si>
  <si>
    <t>Provider Category</t>
  </si>
  <si>
    <t>HOSPITAL INFORMATION</t>
  </si>
  <si>
    <t>Service Line</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</si>
  <si>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</si>
  <si>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</si>
  <si>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</si>
  <si>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</si>
  <si>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</si>
  <si>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</si>
  <si>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</si>
  <si>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Used for age policy adjustor</t>
  </si>
  <si>
    <t>Provider Medicaid ID</t>
  </si>
  <si>
    <t>Provider Name</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</si>
  <si>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</si>
  <si>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</si>
  <si>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</si>
  <si>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</si>
  <si>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</si>
  <si>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</si>
  <si>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</si>
  <si>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</si>
  <si>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</si>
  <si>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</si>
  <si>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</si>
  <si>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</si>
  <si>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</si>
  <si>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</si>
  <si>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</si>
  <si>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</si>
  <si>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</si>
  <si>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</si>
  <si>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</si>
  <si>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</si>
  <si>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</si>
  <si>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</si>
  <si>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</si>
  <si>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</si>
  <si>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</si>
  <si>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</si>
  <si>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</si>
  <si>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</si>
  <si>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</si>
  <si>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</si>
  <si>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</si>
  <si>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</si>
  <si>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</si>
  <si>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</si>
  <si>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</si>
  <si>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</si>
  <si>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</si>
  <si>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</si>
  <si>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</si>
  <si>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</si>
  <si>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</si>
  <si>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</si>
  <si>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</si>
  <si>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</si>
  <si>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</si>
  <si>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</si>
  <si>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</si>
  <si>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</si>
  <si>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</si>
  <si>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</si>
  <si>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</si>
  <si>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</si>
  <si>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</si>
  <si>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</si>
  <si>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</si>
  <si>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</si>
  <si>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</si>
  <si>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</si>
  <si>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</si>
  <si>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</si>
  <si>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</si>
  <si>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</si>
  <si>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</si>
  <si>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</si>
  <si>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</si>
  <si>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</si>
  <si>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</si>
  <si>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</si>
  <si>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</si>
  <si>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</si>
  <si>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</si>
  <si>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</si>
  <si>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</si>
  <si>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</si>
  <si>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</si>
  <si>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</si>
  <si>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</si>
  <si>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</si>
  <si>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</si>
  <si>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</si>
  <si>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</si>
  <si>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</si>
  <si>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</si>
  <si>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</si>
  <si>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</si>
  <si>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</si>
  <si>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</si>
  <si>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</si>
  <si>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</si>
  <si>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</si>
  <si>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</si>
  <si>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</si>
  <si>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</si>
  <si>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</si>
  <si>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</si>
  <si>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</si>
  <si>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</si>
  <si>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</si>
  <si>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</si>
  <si>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</si>
  <si>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</si>
  <si>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</si>
  <si>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</si>
  <si>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</si>
  <si>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</si>
  <si>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</si>
  <si>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</si>
  <si>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</si>
  <si>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</si>
  <si>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</si>
  <si>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</si>
  <si>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</si>
  <si>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</si>
  <si>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</si>
  <si>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</si>
  <si>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</si>
  <si>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</si>
  <si>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</si>
  <si>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</si>
  <si>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</si>
  <si>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</si>
  <si>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</si>
  <si>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</si>
  <si>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</si>
  <si>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</si>
  <si>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</si>
  <si>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</si>
  <si>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</si>
  <si>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</si>
  <si>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</si>
  <si>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</si>
  <si>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</si>
  <si>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</si>
  <si>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</si>
  <si>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</si>
  <si>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</si>
  <si>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</si>
  <si>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</si>
  <si>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</si>
  <si>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</si>
  <si>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</si>
  <si>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</si>
  <si>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</si>
  <si>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</si>
  <si>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</si>
  <si>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</si>
  <si>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</si>
  <si>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</si>
  <si>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</si>
  <si>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</si>
  <si>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</si>
  <si>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</si>
  <si>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</si>
  <si>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</si>
  <si>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</si>
  <si>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</si>
  <si>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</si>
  <si>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</si>
  <si>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</si>
  <si>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</si>
  <si>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</si>
  <si>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</si>
  <si>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</si>
  <si>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</si>
  <si>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</si>
  <si>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</si>
  <si>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</si>
  <si>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</si>
  <si>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</si>
  <si>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</si>
  <si>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</si>
  <si>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</si>
  <si>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</si>
  <si>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</si>
  <si>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</si>
  <si>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</si>
  <si>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</si>
  <si>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</si>
  <si>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</si>
  <si>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</si>
  <si>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</si>
  <si>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</si>
  <si>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</si>
  <si>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</si>
  <si>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</si>
  <si>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</si>
  <si>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</si>
  <si>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</si>
  <si>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</si>
  <si>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</si>
  <si>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</si>
  <si>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</si>
  <si>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</si>
  <si>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</si>
  <si>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</si>
  <si>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</si>
  <si>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</si>
  <si>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</si>
  <si>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</si>
  <si>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</si>
  <si>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</si>
  <si>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</si>
  <si>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</si>
  <si>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</si>
  <si>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</si>
  <si>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</si>
  <si>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</si>
  <si>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</si>
  <si>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</si>
  <si>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</si>
  <si>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</si>
  <si>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</si>
  <si>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</si>
  <si>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</si>
  <si>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</si>
  <si>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</si>
  <si>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</si>
  <si>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</si>
  <si>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</si>
  <si>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</si>
  <si>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</si>
  <si>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</si>
  <si>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</si>
  <si>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</si>
  <si>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</si>
  <si>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</si>
  <si>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</si>
  <si>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</si>
  <si>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</si>
  <si>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</si>
  <si>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</si>
  <si>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</si>
  <si>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</si>
  <si>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</si>
  <si>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</si>
  <si>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</si>
  <si>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</si>
  <si>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</si>
  <si>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</si>
  <si>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</si>
  <si>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</si>
  <si>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</si>
  <si>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</si>
  <si>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</si>
  <si>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</si>
  <si>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</si>
  <si>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</si>
  <si>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</si>
  <si>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</si>
  <si>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</si>
  <si>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</si>
  <si>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</si>
  <si>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</si>
  <si>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</si>
  <si>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</si>
  <si>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</si>
  <si>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</si>
  <si>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</si>
  <si>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</si>
  <si>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</si>
  <si>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</si>
  <si>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</si>
  <si>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</si>
  <si>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</si>
  <si>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</si>
  <si>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</si>
  <si>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</si>
  <si>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</si>
  <si>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</si>
  <si>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</si>
  <si>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</si>
  <si>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</si>
  <si>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</si>
  <si>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</si>
  <si>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</si>
  <si>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</si>
  <si>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</si>
  <si>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</si>
  <si>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</si>
  <si>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</si>
  <si>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</si>
  <si>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</si>
  <si>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</si>
  <si>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</si>
  <si>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</si>
  <si>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</si>
  <si>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</si>
  <si>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</si>
  <si>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</si>
  <si>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</si>
  <si>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</si>
  <si>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</si>
  <si>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</si>
  <si>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</si>
  <si>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</si>
  <si>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</si>
  <si>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</si>
  <si>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</si>
  <si>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</si>
  <si>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</si>
  <si>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</si>
  <si>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</si>
  <si>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</si>
  <si>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</si>
  <si>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</si>
  <si>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</si>
  <si>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</si>
  <si>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</si>
  <si>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</si>
  <si>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</si>
  <si>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</si>
  <si>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</si>
  <si>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</si>
  <si>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</si>
  <si>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</si>
  <si>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</si>
  <si>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</si>
  <si>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</si>
  <si>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</si>
  <si>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</si>
  <si>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</si>
  <si>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</si>
  <si>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</si>
  <si>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</si>
  <si>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</si>
  <si>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</si>
  <si>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</si>
  <si>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</si>
  <si>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</si>
  <si>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</si>
  <si>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</si>
  <si>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</si>
  <si>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</si>
  <si>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</si>
  <si>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</si>
  <si>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</si>
  <si>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</si>
  <si>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</si>
  <si>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</si>
  <si>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</si>
  <si>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</si>
  <si>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</si>
  <si>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</si>
  <si>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</si>
  <si>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</si>
  <si>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</si>
  <si>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</si>
  <si>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</si>
  <si>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</si>
  <si>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</si>
  <si>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</si>
  <si>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</si>
  <si>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</si>
  <si>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</si>
  <si>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</si>
  <si>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</si>
  <si>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</si>
  <si>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</si>
  <si>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</si>
  <si>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</si>
  <si>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</si>
  <si>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</si>
  <si>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</si>
  <si>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</si>
  <si>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</si>
  <si>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</si>
  <si>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</si>
  <si>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</si>
  <si>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</si>
  <si>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</si>
  <si>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</si>
  <si>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</si>
  <si>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</si>
  <si>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</si>
  <si>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</si>
  <si>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</si>
  <si>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</si>
  <si>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</si>
  <si>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</si>
  <si>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</si>
  <si>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</si>
  <si>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</si>
  <si>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</si>
  <si>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</si>
  <si>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</si>
  <si>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</si>
  <si>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</si>
  <si>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</si>
  <si>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</si>
  <si>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</si>
  <si>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</si>
  <si>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</si>
  <si>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</si>
  <si>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</si>
  <si>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</si>
  <si>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</si>
  <si>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</si>
  <si>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</si>
  <si>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</si>
  <si>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</si>
  <si>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</si>
  <si>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</si>
  <si>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</si>
  <si>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</si>
  <si>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</si>
  <si>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</si>
  <si>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</si>
  <si>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</si>
  <si>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</si>
  <si>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</si>
  <si>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</si>
  <si>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</si>
  <si>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</si>
  <si>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</si>
  <si>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</si>
  <si>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</si>
  <si>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</si>
  <si>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</si>
  <si>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</si>
  <si>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</si>
  <si>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</si>
  <si>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</si>
  <si>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</si>
  <si>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</si>
  <si>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</si>
  <si>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</si>
  <si>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</si>
  <si>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</si>
  <si>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</si>
  <si>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</si>
  <si>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</si>
  <si>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</si>
  <si>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</si>
  <si>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</si>
  <si>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</si>
  <si>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</si>
  <si>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</si>
  <si>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</si>
  <si>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</si>
  <si>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</si>
  <si>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</si>
  <si>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</si>
  <si>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</si>
  <si>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</si>
  <si>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</si>
  <si>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</si>
  <si>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</si>
  <si>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</si>
  <si>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</si>
  <si>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</si>
  <si>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</si>
  <si>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</si>
  <si>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</si>
  <si>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</si>
  <si>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</si>
  <si>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</si>
  <si>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</si>
  <si>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</si>
  <si>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</si>
  <si>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</si>
  <si>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</si>
  <si>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</si>
  <si>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</si>
  <si>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</si>
  <si>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</si>
  <si>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</si>
  <si>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</si>
  <si>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</si>
  <si>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</si>
  <si>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</si>
  <si>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</si>
  <si>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</si>
  <si>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</si>
  <si>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</si>
  <si>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</si>
  <si>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</si>
  <si>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</si>
  <si>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</si>
  <si>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</si>
  <si>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</si>
  <si>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</si>
  <si>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</si>
  <si>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</si>
  <si>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</si>
  <si>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</si>
  <si>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</si>
  <si>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</si>
  <si>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</si>
  <si>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</si>
  <si>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</si>
  <si>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</si>
  <si>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</si>
  <si>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</si>
  <si>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</si>
  <si>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</si>
  <si>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</si>
  <si>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</si>
  <si>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</si>
  <si>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</si>
  <si>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</si>
  <si>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</si>
  <si>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</si>
  <si>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</si>
  <si>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</si>
  <si>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</si>
  <si>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</si>
  <si>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</si>
  <si>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</si>
  <si>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</si>
  <si>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</si>
  <si>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</si>
  <si>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</si>
  <si>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</si>
  <si>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</si>
  <si>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</si>
  <si>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</si>
  <si>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</si>
  <si>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</si>
  <si>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</si>
  <si>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</si>
  <si>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</si>
  <si>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</si>
  <si>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</si>
  <si>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</si>
  <si>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</si>
  <si>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</si>
  <si>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</si>
  <si>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</si>
  <si>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</si>
  <si>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</si>
  <si>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</si>
  <si>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</si>
  <si>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</si>
  <si>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</si>
  <si>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</si>
  <si>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</si>
  <si>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</si>
  <si>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</si>
  <si>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</si>
  <si>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</si>
  <si>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</si>
  <si>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</si>
  <si>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</si>
  <si>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</si>
  <si>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</si>
  <si>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</si>
  <si>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</si>
  <si>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</si>
  <si>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</si>
  <si>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</si>
  <si>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</si>
  <si>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</si>
  <si>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</si>
  <si>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</si>
  <si>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</si>
  <si>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</si>
  <si>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</si>
  <si>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</si>
  <si>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</si>
  <si>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</si>
  <si>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</si>
  <si>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</si>
  <si>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</si>
  <si>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</si>
  <si>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</si>
  <si>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</si>
  <si>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</si>
  <si>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</si>
  <si>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</si>
  <si>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</si>
  <si>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</si>
  <si>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</si>
  <si>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</si>
  <si>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</si>
  <si>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</si>
  <si>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</si>
  <si>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</si>
  <si>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</si>
  <si>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</si>
  <si>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</si>
  <si>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</si>
  <si>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</si>
  <si>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</si>
  <si>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</si>
  <si>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</si>
  <si>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</si>
  <si>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</si>
  <si>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</si>
  <si>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</si>
  <si>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</si>
  <si>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</si>
  <si>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</si>
  <si>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</si>
  <si>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</si>
  <si>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</si>
  <si>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</si>
  <si>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</si>
  <si>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</si>
  <si>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</si>
  <si>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</si>
  <si>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</si>
  <si>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</si>
  <si>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</si>
  <si>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</si>
  <si>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</si>
  <si>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</si>
  <si>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</si>
  <si>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</si>
  <si>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</si>
  <si>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</si>
  <si>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</si>
  <si>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</si>
  <si>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</si>
  <si>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</si>
  <si>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</si>
  <si>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</si>
  <si>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</si>
  <si>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</si>
  <si>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</si>
  <si>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</si>
  <si>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</si>
  <si>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</si>
  <si>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</si>
  <si>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</si>
  <si>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</si>
  <si>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</si>
  <si>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</si>
  <si>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</si>
  <si>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</si>
  <si>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</si>
  <si>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</si>
  <si>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</si>
  <si>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</si>
  <si>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</si>
  <si>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</si>
  <si>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</si>
  <si>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</si>
  <si>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</si>
  <si>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</si>
  <si>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</si>
  <si>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</si>
  <si>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</si>
  <si>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</si>
  <si>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</si>
  <si>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</si>
  <si>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</si>
  <si>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</si>
  <si>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</si>
  <si>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</si>
  <si>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</si>
  <si>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</si>
  <si>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</si>
  <si>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</si>
  <si>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</si>
  <si>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</si>
  <si>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</si>
  <si>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</si>
  <si>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</si>
  <si>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</si>
  <si>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</si>
  <si>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</si>
  <si>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</si>
  <si>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</si>
  <si>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</si>
  <si>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</si>
  <si>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</si>
  <si>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</si>
  <si>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</si>
  <si>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</si>
  <si>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</si>
  <si>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</si>
  <si>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</si>
  <si>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</si>
  <si>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</si>
  <si>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</si>
  <si>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</si>
  <si>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</si>
  <si>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</si>
  <si>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</si>
  <si>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</si>
  <si>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</si>
  <si>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</si>
  <si>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</si>
  <si>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</si>
  <si>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</si>
  <si>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</si>
  <si>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</si>
  <si>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</si>
  <si>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</si>
  <si>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</si>
  <si>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</si>
  <si>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</si>
  <si>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</si>
  <si>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</si>
  <si>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</si>
  <si>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</si>
  <si>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</si>
  <si>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</si>
  <si>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</si>
  <si>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</si>
  <si>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</si>
  <si>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</si>
  <si>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</si>
  <si>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</si>
  <si>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</si>
  <si>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</si>
  <si>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</si>
  <si>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</si>
  <si>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</si>
  <si>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</si>
  <si>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</si>
  <si>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</si>
  <si>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</si>
  <si>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</si>
  <si>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</si>
  <si>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</si>
  <si>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</si>
  <si>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</si>
  <si>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</si>
  <si>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</si>
  <si>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</si>
  <si>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</si>
  <si>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</si>
  <si>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</si>
  <si>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</si>
  <si>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</si>
  <si>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</si>
  <si>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</si>
  <si>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</si>
  <si>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</si>
  <si>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</si>
  <si>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</si>
  <si>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</si>
  <si>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</si>
  <si>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</si>
  <si>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</si>
  <si>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</si>
  <si>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</si>
  <si>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</si>
  <si>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</si>
  <si>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</si>
  <si>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</si>
  <si>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</si>
  <si>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</si>
  <si>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</si>
  <si>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</si>
  <si>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</si>
  <si>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</si>
  <si>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</si>
  <si>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</si>
  <si>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</si>
  <si>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</si>
  <si>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</si>
  <si>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</si>
  <si>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</si>
  <si>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</si>
  <si>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</si>
  <si>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</si>
  <si>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</si>
  <si>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</si>
  <si>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</si>
  <si>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</si>
  <si>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</si>
  <si>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</si>
  <si>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</si>
  <si>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</si>
  <si>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</si>
  <si>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</si>
  <si>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</si>
  <si>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</si>
  <si>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</si>
  <si>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</si>
  <si>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</si>
  <si>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</si>
  <si>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</si>
  <si>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</si>
  <si>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</si>
  <si>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</si>
  <si>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</si>
  <si>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</si>
  <si>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</si>
  <si>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</si>
  <si>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</si>
  <si>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</si>
  <si>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</si>
  <si>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</si>
  <si>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</si>
  <si>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</si>
  <si>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</si>
  <si>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</si>
  <si>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</si>
  <si>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</si>
  <si>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</si>
  <si>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</si>
  <si>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</si>
  <si>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</si>
  <si>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</si>
  <si>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</si>
  <si>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</si>
  <si>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</si>
  <si>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</si>
  <si>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</si>
  <si>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</si>
  <si>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</si>
  <si>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</si>
  <si>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</si>
  <si>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</si>
  <si>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</si>
  <si>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</si>
  <si>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</si>
  <si>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</si>
  <si>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</si>
  <si>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</si>
  <si>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</si>
  <si>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</si>
  <si>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</si>
  <si>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</si>
  <si>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</si>
  <si>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</si>
  <si>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</si>
  <si>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</si>
  <si>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</si>
  <si>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</si>
  <si>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</si>
  <si>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</si>
  <si>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</si>
  <si>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</si>
  <si>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</si>
  <si>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</si>
  <si>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</si>
  <si>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</si>
  <si>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</si>
  <si>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</si>
  <si>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</si>
  <si>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</si>
  <si>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</si>
  <si>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</si>
  <si>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</si>
  <si>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</si>
  <si>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</si>
  <si>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</si>
  <si>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</si>
  <si>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</si>
  <si>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</si>
  <si>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</si>
  <si>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</si>
  <si>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</si>
  <si>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</si>
  <si>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</si>
  <si>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</si>
  <si>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</si>
  <si>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</si>
  <si>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</si>
  <si>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</si>
  <si>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</si>
  <si>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</si>
  <si>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</si>
  <si>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</si>
  <si>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</si>
  <si>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</si>
  <si>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</si>
  <si>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</si>
  <si>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</si>
  <si>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</si>
  <si>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</si>
  <si>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</si>
  <si>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</si>
  <si>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</si>
  <si>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</si>
  <si>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</si>
  <si>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</si>
  <si>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</si>
  <si>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</si>
  <si>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</si>
  <si>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</si>
  <si>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</si>
  <si>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</si>
  <si>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</si>
  <si>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</si>
  <si>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</si>
  <si>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</si>
  <si>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</si>
  <si>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</si>
  <si>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</si>
  <si>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</si>
  <si>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</si>
  <si>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</si>
  <si>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</si>
  <si>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</si>
  <si>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</si>
  <si>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</si>
  <si>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</si>
  <si>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</si>
  <si>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</si>
  <si>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</si>
  <si>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</si>
  <si>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</si>
  <si>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</si>
  <si>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</si>
  <si>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</si>
  <si>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</si>
  <si>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</si>
  <si>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</si>
  <si>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</si>
  <si>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</si>
  <si>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</si>
  <si>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</si>
  <si>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</si>
  <si>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</si>
  <si>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</si>
  <si>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</si>
  <si>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</si>
  <si>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</si>
  <si>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</si>
  <si>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</si>
  <si>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</si>
  <si>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</si>
  <si>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</si>
  <si>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</si>
  <si>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</si>
  <si>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</si>
  <si>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</si>
  <si>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</si>
  <si>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</si>
  <si>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</si>
  <si>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</si>
  <si>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</si>
  <si>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</si>
  <si>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</si>
  <si>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</si>
  <si>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</si>
  <si>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</si>
  <si>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</si>
  <si>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</si>
  <si>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</si>
  <si>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</si>
  <si>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</si>
  <si>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</si>
  <si>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</si>
  <si>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</si>
  <si>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</si>
  <si>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</si>
  <si>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</si>
  <si>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</si>
  <si>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</si>
  <si>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</si>
  <si>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</si>
  <si>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</si>
  <si>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</si>
  <si>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</si>
  <si>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</si>
  <si>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</si>
  <si>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</si>
  <si>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</si>
  <si>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</si>
  <si>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</si>
  <si>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</si>
  <si>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</si>
  <si>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</si>
  <si>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</si>
  <si>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</si>
  <si>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</si>
  <si>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</si>
  <si>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</si>
  <si>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</si>
  <si>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</si>
  <si>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</si>
  <si>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</si>
  <si>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</si>
  <si>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</si>
  <si>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</si>
  <si>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</si>
  <si>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</si>
  <si>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</si>
  <si>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</si>
  <si>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</si>
  <si>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</si>
  <si>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</si>
  <si>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</si>
  <si>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</si>
  <si>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</si>
  <si>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</si>
  <si>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</si>
  <si>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</si>
  <si>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</si>
  <si>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</si>
  <si>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</si>
  <si>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</si>
  <si>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</si>
  <si>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</si>
  <si>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</si>
  <si>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</si>
  <si>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</si>
  <si>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</si>
  <si>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</si>
  <si>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</si>
  <si>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</si>
  <si>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</si>
  <si>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</si>
  <si>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</si>
  <si>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</si>
  <si>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</si>
  <si>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</si>
  <si>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</si>
  <si>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</si>
  <si>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</si>
  <si>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</si>
  <si>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</si>
  <si>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</si>
  <si>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</si>
  <si>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</si>
  <si>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</si>
  <si>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</si>
  <si>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</si>
  <si>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</si>
  <si>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</si>
  <si>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</si>
  <si>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</si>
  <si>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</si>
  <si>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</si>
  <si>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</si>
  <si>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</si>
  <si>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</si>
  <si>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</si>
  <si>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</si>
  <si>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</si>
  <si>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</si>
  <si>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</si>
  <si>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</si>
  <si>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</si>
  <si>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</si>
  <si>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</si>
  <si>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</si>
  <si>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</si>
  <si>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</si>
  <si>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</si>
  <si>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</si>
  <si>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</si>
  <si>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</si>
  <si>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</si>
  <si>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</si>
  <si>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</si>
  <si>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</si>
  <si>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</si>
  <si>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</si>
  <si>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</si>
  <si>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</si>
  <si>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</si>
  <si>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</si>
  <si>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</si>
  <si>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</si>
  <si>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</si>
  <si>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</si>
  <si>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</si>
  <si>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</si>
  <si>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</si>
  <si>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</si>
  <si>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</si>
  <si>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</si>
  <si>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</si>
  <si>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</si>
  <si>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</si>
  <si>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</si>
  <si>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</si>
  <si>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</si>
  <si>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</si>
  <si>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</si>
  <si>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</si>
  <si>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</si>
  <si>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</si>
  <si>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</si>
  <si>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</si>
  <si>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</si>
  <si>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</si>
  <si>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</si>
  <si>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</si>
  <si>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</si>
  <si>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</si>
  <si>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</si>
  <si>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</si>
  <si>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</si>
  <si>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</si>
  <si>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</si>
  <si>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</si>
  <si>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</si>
  <si>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</si>
  <si>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</si>
  <si>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</si>
  <si>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</si>
  <si>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</si>
  <si>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</si>
  <si>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</si>
  <si>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</si>
  <si>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</si>
  <si>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</si>
  <si>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</si>
  <si>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</si>
  <si>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</si>
  <si>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</si>
  <si>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</si>
  <si>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</si>
  <si>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</si>
  <si>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</si>
  <si>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</si>
  <si>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</si>
  <si>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</si>
  <si>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</si>
  <si>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</si>
  <si>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</si>
  <si>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</si>
  <si>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</si>
  <si>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</si>
  <si>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</si>
  <si>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</si>
  <si>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</si>
  <si>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</si>
  <si>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</si>
  <si>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</si>
  <si>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</si>
  <si>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</si>
  <si>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</si>
  <si>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</si>
  <si>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</si>
  <si>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</si>
  <si>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</si>
  <si>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</si>
  <si>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</si>
  <si>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</si>
  <si>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</si>
  <si>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</si>
  <si>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</si>
  <si>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</si>
  <si>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</si>
  <si>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</si>
  <si>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</si>
  <si>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</si>
  <si>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</si>
  <si>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</si>
  <si>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</si>
  <si>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</si>
  <si>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</si>
  <si>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</si>
  <si>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</si>
  <si>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</si>
  <si>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</si>
  <si>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</si>
  <si>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</si>
  <si>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</si>
  <si>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</si>
  <si>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</si>
  <si>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</si>
  <si>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</si>
  <si>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</si>
  <si>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</si>
  <si>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</si>
  <si>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</si>
  <si>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</si>
  <si>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</si>
  <si>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</si>
  <si>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</si>
  <si>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</si>
  <si>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</si>
  <si>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</si>
  <si>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</si>
  <si>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</si>
  <si>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</si>
  <si>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</si>
  <si>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</si>
  <si>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</si>
  <si>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</si>
  <si>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</si>
  <si>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</si>
  <si>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</si>
  <si>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</si>
  <si>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</si>
  <si>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</si>
  <si>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</si>
  <si>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</si>
  <si>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</si>
  <si>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</si>
  <si>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</si>
  <si>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</si>
  <si>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</si>
  <si>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</si>
  <si>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</si>
  <si>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</si>
  <si>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</si>
  <si>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</si>
  <si>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</si>
  <si>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</si>
  <si>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</si>
  <si>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</si>
  <si>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</si>
  <si>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</si>
  <si>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</si>
  <si>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</si>
  <si>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</si>
  <si>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</si>
  <si>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</si>
  <si>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</si>
  <si>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</si>
  <si>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</si>
  <si>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</si>
  <si>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</si>
  <si>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</si>
  <si>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</si>
  <si>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</si>
  <si>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</si>
  <si>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</si>
  <si>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</si>
  <si>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</si>
  <si>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</si>
  <si>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</si>
  <si>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</si>
  <si>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</si>
  <si>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</si>
  <si>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</si>
  <si>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</si>
  <si>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</si>
  <si>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</si>
  <si>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</si>
  <si>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</si>
  <si>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</si>
  <si>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</si>
  <si>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</si>
  <si>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</si>
  <si>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</si>
  <si>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</si>
  <si>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</si>
  <si>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</si>
  <si>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</si>
  <si>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</si>
  <si>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</si>
  <si>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</si>
  <si>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</si>
  <si>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</si>
  <si>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</si>
  <si>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</si>
  <si>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</si>
  <si>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</si>
  <si>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</si>
  <si>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</si>
  <si>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</si>
  <si>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</si>
  <si>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</si>
  <si>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</si>
  <si>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</si>
  <si>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</si>
  <si>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</si>
  <si>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</si>
  <si>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</si>
  <si>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</si>
  <si>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</si>
  <si>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</si>
  <si>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</si>
  <si>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</si>
  <si>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</si>
  <si>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</si>
  <si>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</si>
  <si>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</si>
  <si>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</si>
  <si>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</si>
  <si>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</si>
  <si>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</si>
  <si>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Maximum of age/service adjustor</t>
  </si>
  <si>
    <t>030002</t>
  </si>
  <si>
    <t>030006</t>
  </si>
  <si>
    <t>030007</t>
  </si>
  <si>
    <t>030010</t>
  </si>
  <si>
    <t>030011</t>
  </si>
  <si>
    <t>030012</t>
  </si>
  <si>
    <t>030013</t>
  </si>
  <si>
    <t>030014</t>
  </si>
  <si>
    <t>030016</t>
  </si>
  <si>
    <t>030022</t>
  </si>
  <si>
    <t>030023</t>
  </si>
  <si>
    <t>030024</t>
  </si>
  <si>
    <t>030030</t>
  </si>
  <si>
    <t>030033</t>
  </si>
  <si>
    <t>030036</t>
  </si>
  <si>
    <t>030037</t>
  </si>
  <si>
    <t>030038</t>
  </si>
  <si>
    <t>030043</t>
  </si>
  <si>
    <t>030055</t>
  </si>
  <si>
    <t>030061</t>
  </si>
  <si>
    <t>030062</t>
  </si>
  <si>
    <t>030064</t>
  </si>
  <si>
    <t>030065</t>
  </si>
  <si>
    <t>030068</t>
  </si>
  <si>
    <t>030069</t>
  </si>
  <si>
    <t>030083</t>
  </si>
  <si>
    <t>030085</t>
  </si>
  <si>
    <t>030087</t>
  </si>
  <si>
    <t>030088</t>
  </si>
  <si>
    <t>030089</t>
  </si>
  <si>
    <t>030092</t>
  </si>
  <si>
    <t>030093</t>
  </si>
  <si>
    <t>030094</t>
  </si>
  <si>
    <t>030101</t>
  </si>
  <si>
    <t>030110</t>
  </si>
  <si>
    <t>030111</t>
  </si>
  <si>
    <t>030114</t>
  </si>
  <si>
    <t>030115</t>
  </si>
  <si>
    <t>030117</t>
  </si>
  <si>
    <t>030118</t>
  </si>
  <si>
    <t>030119</t>
  </si>
  <si>
    <t>030121</t>
  </si>
  <si>
    <t>030122</t>
  </si>
  <si>
    <t>030123</t>
  </si>
  <si>
    <t>030130</t>
  </si>
  <si>
    <t>031300</t>
  </si>
  <si>
    <t>031301</t>
  </si>
  <si>
    <t>031302</t>
  </si>
  <si>
    <t>031304</t>
  </si>
  <si>
    <t>031311</t>
  </si>
  <si>
    <t>031312</t>
  </si>
  <si>
    <t>031313</t>
  </si>
  <si>
    <t>031314</t>
  </si>
  <si>
    <t>031315</t>
  </si>
  <si>
    <t>033302</t>
  </si>
  <si>
    <t>290003</t>
  </si>
  <si>
    <t>320005</t>
  </si>
  <si>
    <t>Rural</t>
  </si>
  <si>
    <t>All Other</t>
  </si>
  <si>
    <t>Provider Type</t>
  </si>
  <si>
    <t>02</t>
  </si>
  <si>
    <t>529985</t>
  </si>
  <si>
    <t>020462</t>
  </si>
  <si>
    <t>020438</t>
  </si>
  <si>
    <t>020420</t>
  </si>
  <si>
    <t>020264</t>
  </si>
  <si>
    <t>020107</t>
  </si>
  <si>
    <t>020123</t>
  </si>
  <si>
    <t>691974</t>
  </si>
  <si>
    <t>569582</t>
  </si>
  <si>
    <t>532417</t>
  </si>
  <si>
    <t>500498</t>
  </si>
  <si>
    <t>495904</t>
  </si>
  <si>
    <t>494930</t>
  </si>
  <si>
    <t>020652</t>
  </si>
  <si>
    <t>020256</t>
  </si>
  <si>
    <t>369138</t>
  </si>
  <si>
    <t>020016</t>
  </si>
  <si>
    <t>530099</t>
  </si>
  <si>
    <t>480046</t>
  </si>
  <si>
    <t>020082</t>
  </si>
  <si>
    <t>167982</t>
  </si>
  <si>
    <t>643602</t>
  </si>
  <si>
    <t>481309</t>
  </si>
  <si>
    <t>021501</t>
  </si>
  <si>
    <t>021618</t>
  </si>
  <si>
    <t>529943</t>
  </si>
  <si>
    <t>369011</t>
  </si>
  <si>
    <t>531253</t>
  </si>
  <si>
    <t>531237</t>
  </si>
  <si>
    <t>806416</t>
  </si>
  <si>
    <t>921107</t>
  </si>
  <si>
    <t>920620</t>
  </si>
  <si>
    <t>104567</t>
  </si>
  <si>
    <t>118951</t>
  </si>
  <si>
    <t>117030</t>
  </si>
  <si>
    <t>241961</t>
  </si>
  <si>
    <t>262489</t>
  </si>
  <si>
    <t>284386</t>
  </si>
  <si>
    <t>568411</t>
  </si>
  <si>
    <t>649577</t>
  </si>
  <si>
    <t>020066</t>
  </si>
  <si>
    <t>020058</t>
  </si>
  <si>
    <t>529919</t>
  </si>
  <si>
    <t>020389</t>
  </si>
  <si>
    <t>020032</t>
  </si>
  <si>
    <t>020644</t>
  </si>
  <si>
    <t>192584</t>
  </si>
  <si>
    <t>706707</t>
  </si>
  <si>
    <t>020842</t>
  </si>
  <si>
    <t>020751</t>
  </si>
  <si>
    <t>Hospital Name</t>
  </si>
  <si>
    <t>Critical Access</t>
  </si>
  <si>
    <t>INTERIM CLAIMS</t>
  </si>
  <si>
    <t>TRANSFER PAYMENT ADJUSTMENT</t>
  </si>
  <si>
    <t>Interim claim minimum length of stay</t>
  </si>
  <si>
    <t>Used for pricing interim claims</t>
  </si>
  <si>
    <t>Interim claim per diem</t>
  </si>
  <si>
    <t>Interim claim payment</t>
  </si>
  <si>
    <t>Was patient Medicaid eligible on day of discharge?</t>
  </si>
  <si>
    <t>E16</t>
  </si>
  <si>
    <t>DRG Base Rate</t>
  </si>
  <si>
    <t>449357</t>
  </si>
  <si>
    <t>030103</t>
  </si>
  <si>
    <t>Select Specialty</t>
  </si>
  <si>
    <t>AHCCCS Provider ID</t>
  </si>
  <si>
    <t>Final DRG Base Rate</t>
  </si>
  <si>
    <t>001-1</t>
  </si>
  <si>
    <t>001-2</t>
  </si>
  <si>
    <t>001-3</t>
  </si>
  <si>
    <t>001-4</t>
  </si>
  <si>
    <t>002-1</t>
  </si>
  <si>
    <t>002-2</t>
  </si>
  <si>
    <t>002-3</t>
  </si>
  <si>
    <t>002-4</t>
  </si>
  <si>
    <t>003-1</t>
  </si>
  <si>
    <t>003-2</t>
  </si>
  <si>
    <t>003-3</t>
  </si>
  <si>
    <t>003-4</t>
  </si>
  <si>
    <t>006-1</t>
  </si>
  <si>
    <t>006-2</t>
  </si>
  <si>
    <t>006-3</t>
  </si>
  <si>
    <t>006-4</t>
  </si>
  <si>
    <t>440-1</t>
  </si>
  <si>
    <t>440-2</t>
  </si>
  <si>
    <t>440-3</t>
  </si>
  <si>
    <t>440-4</t>
  </si>
  <si>
    <t>DRG relative weight</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</si>
  <si>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</si>
  <si>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 xml:space="preserve">The "Provider Category" worksheet contains provider-level information used in the DRG payment method.  Unadjusted and wage adjusted DRG base rate are included.  </t>
  </si>
  <si>
    <t>Out of State</t>
  </si>
  <si>
    <t>High Medicaid Volume Hold-Harmless Adjustor</t>
  </si>
  <si>
    <t>High Medicaid volume hold-harmless adjustor</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</si>
  <si>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</si>
  <si>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</si>
  <si>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</si>
  <si>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</si>
  <si>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</si>
  <si>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</si>
  <si>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</si>
  <si>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</si>
  <si>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</si>
  <si>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</si>
  <si>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</si>
  <si>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</si>
  <si>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</si>
  <si>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</si>
  <si>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</si>
  <si>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</si>
  <si>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</si>
  <si>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</si>
  <si>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</si>
  <si>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</si>
  <si>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</si>
  <si>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</si>
  <si>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</si>
  <si>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</si>
  <si>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</si>
  <si>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</si>
  <si>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</si>
  <si>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</si>
  <si>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</si>
  <si>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E9</t>
  </si>
  <si>
    <t>E10</t>
  </si>
  <si>
    <t>E11</t>
  </si>
  <si>
    <t>E12</t>
  </si>
  <si>
    <t>E13</t>
  </si>
  <si>
    <t>E14</t>
  </si>
  <si>
    <t>E17</t>
  </si>
  <si>
    <t>E18</t>
  </si>
  <si>
    <t>E19</t>
  </si>
  <si>
    <t>E20</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</si>
  <si>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</si>
  <si>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</si>
  <si>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</si>
  <si>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</si>
  <si>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</si>
  <si>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</si>
  <si>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</si>
  <si>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</si>
  <si>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</si>
  <si>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</si>
  <si>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</si>
  <si>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</si>
  <si>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</si>
  <si>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</si>
  <si>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</si>
  <si>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</si>
  <si>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</si>
  <si>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</si>
  <si>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</si>
  <si>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(E26 = "Price DRG") Then {IF E15 = 02 or 05 or 66 Then "Yes", Else "No"} Else "N/A"</t>
  </si>
  <si>
    <t>If E50 = "Yes" Then {If DRG Base Not IN ("580", "581") Then "Yes", Else "No"}, Else "N/A"</t>
  </si>
  <si>
    <t xml:space="preserve">If (E26 = "Price DRG") Then E7 * E41 Else "N/A" </t>
  </si>
  <si>
    <t>If (E26 = "Price interim claim") Then {If E23 &gt;= E29 Then "Yes" Else "Deny"} Else "N/A"</t>
  </si>
  <si>
    <t>E26</t>
  </si>
  <si>
    <t>E28 - E30</t>
  </si>
  <si>
    <t>E32 - E37</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</si>
  <si>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</si>
  <si>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</si>
  <si>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</si>
  <si>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</si>
  <si>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</si>
  <si>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</si>
  <si>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</si>
  <si>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</si>
  <si>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</si>
  <si>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</si>
  <si>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</si>
  <si>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</si>
  <si>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</si>
  <si>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</si>
  <si>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</si>
  <si>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COVERED DAYS PAYMENT ADJUSTMENT  (a.k.a. PARTIAL ELIGIBILITY ADJUSTMENT)</t>
  </si>
  <si>
    <t>Covered day reduction factor - unadjusted</t>
  </si>
  <si>
    <t>Covered day reduction factor - final</t>
  </si>
  <si>
    <t>Covered-day adjusted DRG outlier payment</t>
  </si>
  <si>
    <t>Covered day reduction factor</t>
  </si>
  <si>
    <t>Hospital cost above threshold</t>
  </si>
  <si>
    <t>Cost outlier threshold</t>
  </si>
  <si>
    <t>Outlier fixed-loss threshold</t>
  </si>
  <si>
    <t>Used for covered days adjustment</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</si>
  <si>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</si>
  <si>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</si>
  <si>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</si>
  <si>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</si>
  <si>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Cost Outlier Fixed Loss Threshold</t>
  </si>
  <si>
    <t>831868</t>
  </si>
  <si>
    <t>823143</t>
  </si>
  <si>
    <t>156555</t>
  </si>
  <si>
    <t>706796</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</si>
  <si>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</si>
  <si>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</si>
  <si>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</si>
  <si>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</si>
  <si>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</si>
  <si>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</si>
  <si>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</si>
  <si>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460021</t>
  </si>
  <si>
    <t>290007</t>
  </si>
  <si>
    <t>020917</t>
  </si>
  <si>
    <t>021204</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</si>
  <si>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</si>
  <si>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</si>
  <si>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</si>
  <si>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</si>
  <si>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</si>
  <si>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005217</t>
  </si>
  <si>
    <t>030136</t>
  </si>
  <si>
    <t>031348</t>
  </si>
  <si>
    <t>988439</t>
  </si>
  <si>
    <t>988451</t>
  </si>
  <si>
    <t>022214</t>
  </si>
  <si>
    <t>027347</t>
  </si>
  <si>
    <t>N/A</t>
  </si>
  <si>
    <t>022241</t>
  </si>
  <si>
    <t>951864</t>
  </si>
  <si>
    <t>01</t>
  </si>
  <si>
    <t>BANNER DESERT MEDICAL CEN</t>
  </si>
  <si>
    <t>134169</t>
  </si>
  <si>
    <t>MARICOPA MEDICAL CENTER</t>
  </si>
  <si>
    <t>FLAGSTAFF MEDICAL CENTER</t>
  </si>
  <si>
    <t>COBRE VALLEY COMM HOSP</t>
  </si>
  <si>
    <t>ABRAZO CENTRAL CAMPUS</t>
  </si>
  <si>
    <t>ABRAZO WEST CAMPUS</t>
  </si>
  <si>
    <t>FLORENCE HOSPITAL ANTHEM</t>
  </si>
  <si>
    <t>TUCSON MEDICAL CENTER</t>
  </si>
  <si>
    <t>134003</t>
  </si>
  <si>
    <t>MAYO CLINIC HOSPITAL</t>
  </si>
  <si>
    <t>BANNER ESTRELLA MEDICAL</t>
  </si>
  <si>
    <t>UNIVERSITY MEDICAL CTR-NV</t>
  </si>
  <si>
    <t>PAGE HOSPITAL</t>
  </si>
  <si>
    <t>LA PAZ REGIONAL HOSPITAL</t>
  </si>
  <si>
    <t>031317</t>
  </si>
  <si>
    <t>DIXIE REG MED CENTER-UT</t>
  </si>
  <si>
    <t>135321</t>
  </si>
  <si>
    <t>NORTHWEST MEDICAL CENTER</t>
  </si>
  <si>
    <t>ORO VALLEY HOSPITAL</t>
  </si>
  <si>
    <t>Average</t>
  </si>
  <si>
    <t xml:space="preserve">    2017-07-01 Calculator created to support APR-DRG v34 pricing and current system adjusters.</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</si>
  <si>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</si>
  <si>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t>Arizona Medicaid FY18 DRG Pricing Calculator</t>
  </si>
  <si>
    <t xml:space="preserve">Also referred to as "covered charges."  This field equals Form Locator 47 minus Form Locator 48 on the UB-04 paper claim form.  Generally this equals hospital billed amount because there are rarely non-covered charges on a claim.  </t>
  </si>
  <si>
    <t>This field equals Form Locator 12 on the UB-04 paper claim form.  This is the day the patient was admitted to the hospital for inpatient services.</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</si>
  <si>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</si>
  <si>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</si>
  <si>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</si>
  <si>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Non-Medicaid paid amount</t>
  </si>
  <si>
    <t>Amounts paid for claim by patient or other insurer.</t>
  </si>
  <si>
    <t>1. DRGs and parameters included in this worksheet are version 34.</t>
  </si>
  <si>
    <t>2. Average length of stay and casemix relative values were calculated from the Nationwide Inpatient Sample by 3M Health Information Systems for APR-DRG V.34.</t>
  </si>
  <si>
    <t xml:space="preserve">4. This spreadsheet includes data obtained through the use of proprietary computer software created, owned and licensed by the 3M Company.  All copyrights in </t>
  </si>
  <si>
    <t>and to the 3MTM Software are owned by 3M.  All rights reserved.</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</si>
  <si>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</si>
  <si>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</si>
  <si>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</si>
  <si>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</si>
  <si>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</si>
  <si>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</si>
  <si>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</si>
  <si>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</si>
  <si>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</si>
  <si>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</si>
  <si>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</si>
  <si>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</si>
  <si>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</si>
  <si>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</si>
  <si>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</si>
  <si>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</si>
  <si>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</si>
  <si>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</si>
  <si>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</si>
  <si>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</si>
  <si>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</si>
  <si>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</si>
  <si>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</si>
  <si>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</si>
  <si>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</si>
  <si>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</si>
  <si>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</si>
  <si>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</si>
  <si>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Normal Newborn</t>
  </si>
  <si>
    <t>Psychiatric</t>
  </si>
  <si>
    <t>Burns</t>
  </si>
  <si>
    <t>Other Adult</t>
  </si>
  <si>
    <t>Other Pediatric</t>
  </si>
  <si>
    <t>High Pediatric</t>
  </si>
  <si>
    <t>Length of</t>
  </si>
  <si>
    <t>Stay</t>
  </si>
  <si>
    <t>National</t>
  </si>
  <si>
    <t>Relative</t>
  </si>
  <si>
    <t>Weight</t>
  </si>
  <si>
    <t>Policy</t>
  </si>
  <si>
    <t>Adjuster</t>
  </si>
  <si>
    <t>Adjustor</t>
  </si>
  <si>
    <t>Service</t>
  </si>
  <si>
    <t>Pediatric Service</t>
  </si>
  <si>
    <t>Outlier Marginal</t>
  </si>
  <si>
    <t>Cost</t>
  </si>
  <si>
    <t>Percentage</t>
  </si>
  <si>
    <t>030137</t>
  </si>
  <si>
    <t>ARIZONA GENERAL HOSPITAL</t>
  </si>
  <si>
    <t>BANNER GOLDFIELD MED CNTR</t>
  </si>
  <si>
    <t>BENSON HOSPITAL</t>
  </si>
  <si>
    <t>GREEN VALLEY HOSPITAL</t>
  </si>
  <si>
    <t>HOLY CROSS HOSPITAL-ARIZ</t>
  </si>
  <si>
    <t>ABRAZO SCOTTSDALE CAMPUS</t>
  </si>
  <si>
    <t>Statewide Average DRG Base Rate (by Medicare ID)</t>
  </si>
  <si>
    <t>Arizona Medicaid DRG Pricing Calculator - FY 2018</t>
  </si>
  <si>
    <t>Arizona Medicaid FY 2018 DRG Pricing Calculator</t>
  </si>
  <si>
    <t>020280</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</si>
  <si>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</si>
  <si>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</si>
  <si>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</si>
  <si>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</si>
  <si>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</si>
  <si>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</si>
  <si>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</si>
  <si>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</si>
  <si>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</si>
  <si>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</si>
  <si>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</si>
  <si>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</si>
  <si>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</si>
  <si>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</si>
  <si>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</si>
  <si>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</si>
  <si>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</si>
  <si>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</si>
  <si>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</si>
  <si>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</si>
  <si>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</si>
  <si>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</si>
  <si>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</si>
  <si>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</si>
  <si>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</si>
  <si>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</si>
  <si>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</si>
  <si>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</si>
  <si>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</si>
  <si>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</si>
  <si>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</si>
  <si>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</si>
  <si>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</si>
  <si>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</si>
  <si>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</si>
  <si>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</si>
  <si>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</si>
  <si>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</si>
  <si>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</si>
  <si>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</si>
  <si>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</si>
  <si>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</si>
  <si>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</si>
  <si>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</si>
  <si>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</si>
  <si>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</si>
  <si>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</si>
  <si>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</si>
  <si>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</si>
  <si>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</si>
  <si>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</si>
  <si>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</si>
  <si>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</si>
  <si>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</si>
  <si>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</si>
  <si>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</si>
  <si>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</si>
  <si>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</si>
  <si>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</si>
  <si>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</si>
  <si>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</si>
  <si>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</si>
  <si>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</si>
  <si>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</si>
  <si>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</si>
  <si>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</si>
  <si>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</si>
  <si>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</si>
  <si>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</si>
  <si>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</si>
  <si>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</si>
  <si>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</si>
  <si>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</si>
  <si>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</si>
  <si>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</si>
  <si>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Coronary Intervention W Ami</t>
  </si>
  <si>
    <t>Percutaneous Coronary Intervention W/O Ami</t>
  </si>
  <si>
    <t>Cardiac Pacemaker &amp; Defibrillator Device Replacement</t>
  </si>
  <si>
    <t>Cardiac Pacemaker &amp; Defibrillator Revision Except Device Replacement</t>
  </si>
  <si>
    <t>Other Circulatory System Procedures</t>
  </si>
  <si>
    <t>Lower Extremity Arterial Procedures</t>
  </si>
  <si>
    <t>Other Peripheral Vascular Procedures</t>
  </si>
  <si>
    <t>Acute Myocardial Infarction</t>
  </si>
  <si>
    <t>Cardiac Catheterization For Coronary Artery Disease</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</si>
  <si>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</si>
  <si>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</si>
  <si>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</si>
  <si>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</si>
  <si>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</si>
  <si>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</si>
  <si>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</si>
  <si>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</si>
  <si>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</si>
  <si>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</si>
  <si>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</si>
  <si>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</si>
  <si>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</si>
  <si>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</si>
  <si>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</si>
  <si>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</si>
  <si>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</si>
  <si>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</si>
  <si>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</si>
  <si>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</si>
  <si>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</si>
  <si>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</si>
  <si>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</si>
  <si>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</si>
  <si>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</si>
  <si>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</si>
  <si>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</si>
  <si>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</si>
  <si>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</si>
  <si>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</si>
  <si>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</si>
  <si>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</si>
  <si>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</si>
  <si>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</si>
  <si>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</si>
  <si>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</si>
  <si>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</si>
  <si>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</si>
  <si>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</si>
  <si>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</si>
  <si>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</si>
  <si>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</si>
  <si>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</si>
  <si>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</si>
  <si>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</si>
  <si>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</si>
  <si>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</si>
  <si>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</si>
  <si>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</si>
  <si>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</si>
  <si>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</si>
  <si>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</si>
  <si>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</si>
  <si>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</si>
  <si>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</si>
  <si>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</si>
  <si>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</si>
  <si>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</si>
  <si>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</si>
  <si>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</si>
  <si>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</si>
  <si>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</si>
  <si>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</si>
  <si>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</si>
  <si>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</si>
  <si>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</si>
  <si>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</si>
  <si>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</si>
  <si>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</si>
  <si>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</si>
  <si>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</si>
  <si>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</si>
  <si>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</si>
  <si>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</si>
  <si>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</si>
  <si>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</si>
  <si>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</si>
  <si>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</si>
  <si>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</si>
  <si>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</si>
  <si>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</si>
  <si>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</si>
  <si>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</si>
  <si>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</si>
  <si>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</si>
  <si>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</si>
  <si>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</si>
  <si>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</si>
  <si>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</si>
  <si>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</si>
  <si>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</si>
  <si>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</si>
  <si>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</si>
  <si>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</si>
  <si>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</si>
  <si>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</si>
  <si>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</si>
  <si>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</si>
  <si>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</si>
  <si>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</si>
  <si>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</si>
  <si>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</si>
  <si>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</si>
  <si>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</si>
  <si>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</si>
  <si>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</si>
  <si>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</si>
  <si>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</si>
  <si>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</si>
  <si>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</si>
  <si>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</si>
  <si>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</si>
  <si>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</si>
  <si>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</si>
  <si>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</si>
  <si>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</si>
  <si>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</si>
  <si>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</si>
  <si>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</si>
  <si>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</si>
  <si>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</si>
  <si>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</si>
  <si>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</si>
  <si>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</si>
  <si>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</si>
  <si>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</si>
  <si>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</si>
  <si>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</si>
  <si>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</si>
  <si>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</si>
  <si>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</si>
  <si>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</si>
  <si>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</si>
  <si>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</si>
  <si>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</si>
  <si>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</si>
  <si>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</si>
  <si>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</si>
  <si>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</si>
  <si>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</si>
  <si>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</si>
  <si>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</si>
  <si>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</si>
  <si>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</si>
  <si>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</si>
  <si>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</si>
  <si>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</si>
  <si>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</si>
  <si>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</si>
  <si>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</si>
  <si>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</si>
  <si>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</si>
  <si>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</si>
  <si>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</si>
  <si>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</si>
  <si>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</si>
  <si>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</si>
  <si>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</si>
  <si>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</si>
  <si>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</si>
  <si>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</si>
  <si>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</si>
  <si>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</si>
  <si>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</si>
  <si>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</si>
  <si>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</si>
  <si>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</si>
  <si>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</si>
  <si>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</si>
  <si>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</si>
  <si>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</si>
  <si>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</si>
  <si>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</si>
  <si>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</si>
  <si>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</si>
  <si>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</si>
  <si>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</si>
  <si>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</si>
  <si>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</si>
  <si>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</si>
  <si>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</si>
  <si>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</si>
  <si>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</si>
  <si>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</si>
  <si>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</si>
  <si>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</si>
  <si>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</si>
  <si>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</si>
  <si>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</si>
  <si>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</si>
  <si>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</si>
  <si>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</si>
  <si>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</si>
  <si>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</si>
  <si>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</si>
  <si>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</si>
  <si>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</si>
  <si>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</si>
  <si>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</si>
  <si>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</si>
  <si>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</si>
  <si>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</si>
  <si>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</si>
  <si>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</si>
  <si>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</si>
  <si>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</si>
  <si>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</si>
  <si>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</si>
  <si>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</si>
  <si>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</si>
  <si>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</si>
  <si>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</si>
  <si>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</si>
  <si>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</si>
  <si>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</si>
  <si>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Burns With Skin Graft Except Extensive 3Rd Degree Burns</t>
  </si>
  <si>
    <t>Extensive 3Rd Degree Or Full Thickness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</si>
  <si>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</si>
  <si>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</si>
  <si>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</si>
  <si>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</si>
  <si>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</si>
  <si>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</si>
  <si>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</si>
  <si>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</si>
  <si>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</si>
  <si>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</si>
  <si>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</si>
  <si>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</si>
  <si>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</si>
  <si>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</si>
  <si>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</si>
  <si>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</si>
  <si>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</si>
  <si>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</si>
  <si>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Pediatric service policy adjustor</t>
  </si>
  <si>
    <t>Adult service policy adjustor</t>
  </si>
  <si>
    <t>If patient age &gt;= 18 then E35, otherwise E36</t>
  </si>
  <si>
    <t>This is the maximum of the service and age policy adjustors applicable for the patient age and the APR-DRG assigned to the claim.</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</si>
  <si>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</si>
  <si>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760985</t>
  </si>
  <si>
    <t>030107</t>
  </si>
  <si>
    <t>ARIZONA SPINE AND JOINT</t>
  </si>
  <si>
    <t>882747</t>
  </si>
  <si>
    <t>030112</t>
  </si>
  <si>
    <t>645400</t>
  </si>
  <si>
    <t>030105</t>
  </si>
  <si>
    <t>BANNER HEART HOSPITAL</t>
  </si>
  <si>
    <t>643118</t>
  </si>
  <si>
    <t>030131</t>
  </si>
  <si>
    <t>O.A.S.I.S HOSPITAL</t>
  </si>
  <si>
    <t>THE SURGICAL HOSP OF PHX</t>
  </si>
  <si>
    <t>948325</t>
  </si>
  <si>
    <t>030108</t>
  </si>
  <si>
    <t>If (E26 = "Price DRG") Then E42 * E34 * E43 * E47 Else "N/A"</t>
  </si>
  <si>
    <t>If E50 = "Yes", Then (E48 / E33) * (E22 + 1), else "N/A"</t>
  </si>
  <si>
    <t>If E50 = "Yes" Then {If (E52 &lt; E48), Then "Yes" else "No"} Else "N/A"</t>
  </si>
  <si>
    <t>If E53 = "Yes" Then E52 Else E48</t>
  </si>
  <si>
    <t>If (E26 = "Price DRG") Then E45 + E54 Else "N/A"</t>
  </si>
  <si>
    <t>If (E26 = "Price DRG") Then {If E56 &gt; E57 Then E56 - E57, Else 0} Else "N/A"</t>
  </si>
  <si>
    <t>If (E26 = "Price DRG") Then {If E58 &gt; 0 Then "Yes" Else "No"} Else "N/A"</t>
  </si>
  <si>
    <t>If E59 = "Yes" Then E58 * E37, Else 0</t>
  </si>
  <si>
    <t>If (E26 = "Price DRG") And (E62 = "N/A") And (E63 = "N/A") And (E12 = "No") 
Then ((E24 + 1) / E33)  Else "N/A"</t>
  </si>
  <si>
    <t>If (E26 = "Price DRG") Then {If E62 &lt;&gt; "N/A" Then E62 Else If E63 &lt;&gt; "N/A" Then E63 Else If E64 &lt;&gt; "N/A" Then E64 Else 1.0} Else "N/A"</t>
  </si>
  <si>
    <t>If (E26 = "Price DRG") Then E44 * E54 * E66 Else "N/A"</t>
  </si>
  <si>
    <t>If (E26 = "Price DRG") Then E44 * E60 * E66 Else "N/A"</t>
  </si>
  <si>
    <t>If (E26 = "Price interim claim") Then {If E70 = "Yes" Then E23 * E30 Else 0} Else "N/A"</t>
  </si>
  <si>
    <t xml:space="preserve"> If E26 = "Price OPFS" Then "Price OPFS" Else If E26 = "Price DRG" Then E67 + E68 Else IF E26 = "Price Interim Claim" Then E71, rounded to 2 digits</t>
  </si>
  <si>
    <t>If E73 = "Price OPFS" Then "Price OPFS" Else If (E73 - E74 - E75) &gt; 0, Then E73 - E74 - E75, Else 0</t>
  </si>
  <si>
    <t>If (E26 = "Price DRG") Then {If E65 &lt;= 1.0 Then E65 Else 1.0} Else "N/A"</t>
  </si>
  <si>
    <t>E39 - E45</t>
  </si>
  <si>
    <t>E48</t>
  </si>
  <si>
    <t>This value is used in further calculations unless it gets overridden by the Transfer Base Payment in cell E53.  It equals hospital base rate times DRG relative weight times applicable policy adjustors.</t>
  </si>
  <si>
    <t>E50 - E52</t>
  </si>
  <si>
    <t>E53 - E54</t>
  </si>
  <si>
    <t>E56 - E60</t>
  </si>
  <si>
    <t>E62 - E66</t>
  </si>
  <si>
    <t>E67 - E68</t>
  </si>
  <si>
    <t>E70 - E71</t>
  </si>
  <si>
    <t>E73</t>
  </si>
  <si>
    <t>E74 - E75</t>
  </si>
  <si>
    <t>E76</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</si>
  <si>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</si>
  <si>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PRE-TRANSFER DRG BASE PAYMENT</t>
  </si>
  <si>
    <t>These equal the full stay DRG base payment and outlier payment multiplied by the covered day adjustment factor from E66 and the value based purchasing adjustment factor from E44.</t>
  </si>
  <si>
    <t>Covered day and value-based purchasing adjusted payment</t>
  </si>
  <si>
    <t xml:space="preserve">    2017-12-14 Calculator updated for current hospital list, and 2018-01-01 reimbursement values.</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</si>
  <si>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v34 payment method is effective with discharge dates on or after January 1, 2018.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</si>
  <si>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</si>
  <si>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 xml:space="preserve">The "Provider Table" worksheet contains a list of all active in-state and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</si>
  <si>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</si>
  <si>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</si>
  <si>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 xml:space="preserve">This spreadsheet is designed to enable interested parties to predict FY 2018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January 1, 2018.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</si>
  <si>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004025</t>
  </si>
  <si>
    <t>030135</t>
  </si>
  <si>
    <t>067075</t>
  </si>
  <si>
    <t>ABRAZO ARROWHEAD CAMPUS</t>
  </si>
  <si>
    <t>ABRAZO AZ HEART HOSPITAL</t>
  </si>
  <si>
    <t>AZ ORTHOPEDIC SURGICAL HO</t>
  </si>
  <si>
    <t>BANNER BAYWOOD MEDICAL CN</t>
  </si>
  <si>
    <t>BANNER BOSWELL MED CTR</t>
  </si>
  <si>
    <t>BANNER CASA GRANDE</t>
  </si>
  <si>
    <t>BANNER DEL E WEBB MED CTR</t>
  </si>
  <si>
    <t>BANNER GATEWAY MEDICAL CT</t>
  </si>
  <si>
    <t>BANNER IRONWOOD MEDICAL</t>
  </si>
  <si>
    <t>BANNER PAYSON MEDICAL CNT</t>
  </si>
  <si>
    <t>BANNER THUNDERBIRD MEDICA</t>
  </si>
  <si>
    <t>BANNER UNIVERSITY MED CNT</t>
  </si>
  <si>
    <t>BANNER UNIVERSITY SOUTH</t>
  </si>
  <si>
    <t>BANNER-UMC PHOENIX CAMPUS</t>
  </si>
  <si>
    <t>CANYON VISTA MEDICAL CNTR</t>
  </si>
  <si>
    <t>CHANDLER REGIONAL MED.CTR</t>
  </si>
  <si>
    <t>COPPER QUEEN HOSPITAL</t>
  </si>
  <si>
    <t>DEER VALLEY MEDICAL CTR.</t>
  </si>
  <si>
    <t>FREEDOM PAIN HOSPITAL</t>
  </si>
  <si>
    <t>GILBERT HOSPITAL, L.L.C.</t>
  </si>
  <si>
    <t>HACIENDA CHILDREN'S HOSP</t>
  </si>
  <si>
    <t>HAVASU REG MED CENTER LLC</t>
  </si>
  <si>
    <t>HOLY CROSS HOSPITAL</t>
  </si>
  <si>
    <t>JOHN C LINCOLN MEDICAL CT</t>
  </si>
  <si>
    <t>KINGMAN REGIONAL MED CTR</t>
  </si>
  <si>
    <t>LITTLE COLORADO MED CTR</t>
  </si>
  <si>
    <t>MERCY GILBERT MED CENTER</t>
  </si>
  <si>
    <t>MOUNTAIN VISTA MED CTR</t>
  </si>
  <si>
    <t>MT. GRAHAM REG. MED. CTR.</t>
  </si>
  <si>
    <t>NORTHERN COCHISE HOSPITAL</t>
  </si>
  <si>
    <t>PHOENIX CHILDREN'S HOSP</t>
  </si>
  <si>
    <t>SAN JUAN REG MED CTR-NM</t>
  </si>
  <si>
    <t>SCOTTSDALE HLTHCARE-OSBN</t>
  </si>
  <si>
    <t>SCOTTSDALE HLTHCARE-SHEA</t>
  </si>
  <si>
    <t>SCOTTSDALE HLTHCARE-THOMP</t>
  </si>
  <si>
    <t>ST JOSEPH'S HOSP-TUCSON</t>
  </si>
  <si>
    <t>ST JOSEPH'S HOSPITAL-PHX</t>
  </si>
  <si>
    <t>ST JOSEPH'S WESTGATE MED</t>
  </si>
  <si>
    <t>ST LUKE'S MEDICAL CENTER</t>
  </si>
  <si>
    <t>ST MARY'S HOSPITAL</t>
  </si>
  <si>
    <t>SUMMIT HEALTHCARE REG.MED</t>
  </si>
  <si>
    <t>SUNRISE HOSP &amp; MED CNTR</t>
  </si>
  <si>
    <t>TEMPE ST. LUKE'S HOSPITAL</t>
  </si>
  <si>
    <t>VALLEY VIEW MEDICAL CENT</t>
  </si>
  <si>
    <t>VERDE VALLEY MEDICAL CTR.</t>
  </si>
  <si>
    <t>WESTERN AZ REG MED CTR</t>
  </si>
  <si>
    <t>WHITE MNTN REG MED CNTR</t>
  </si>
  <si>
    <t>WICKENBURG COMMUNITY HOSP</t>
  </si>
  <si>
    <t>YAVAPAI REG MED CENTER</t>
  </si>
  <si>
    <t>YRMC EAST</t>
  </si>
  <si>
    <t>YUMA REGIONAL MED CENTER</t>
  </si>
  <si>
    <t>Differential Adjusted Payment (DAP)</t>
  </si>
  <si>
    <t>Cost-to-Charge Ratio</t>
  </si>
  <si>
    <t>Differential Adjusted Payment</t>
  </si>
  <si>
    <t>Covered-day and DAP adjusted DRG base payment</t>
  </si>
  <si>
    <t xml:space="preserve">    2018-03-11 DRG Table updated to correct Relative Weights to 4 characters after decimal. (Effective for dates of discharge on and after 01/01/2018)</t>
  </si>
  <si>
    <t>Final Provider Payment Adjustment</t>
  </si>
  <si>
    <t>OOS</t>
  </si>
  <si>
    <t xml:space="preserve">    2018-03-11 Interactive Calculator updated to correct cell references on rows 44 and 45 ('Out-of-StateProvs' tab cells C7 and C8 respectively).</t>
  </si>
  <si>
    <t>Calculator Version: March 11,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</si>
</sst>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 numFmtId="175" formatCode="_(* #,##0.000_);_(* \(#,##0.000\);_(* &quot;-&quot;??_);_(@_)"/>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sz val="10"/>
      <color theme="4" tint="0.79998168889431442"/>
      <name val="Arial Narrow"/>
      <family val="2"/>
    </font>
    <font>
      <sz val="10"/>
      <color rgb="FF002060"/>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100">
    <border>
      <left/>
      <right/>
      <top/>
      <bottom/>
      <diagonal/>
    </border>
    <border>
      <left/>
      <right style="thin">
        <color indexed="64"/>
      </right>
      <top/>
      <bottom style="thin">
        <color indexed="64"/>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
      <left style="thin">
        <color indexed="64"/>
      </left>
      <right style="thin">
        <color theme="0"/>
      </right>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top/>
      <bottom style="thin">
        <color auto="1"/>
      </bottom>
      <diagonal/>
    </border>
    <border>
      <left style="thin">
        <color indexed="64"/>
      </left>
      <right/>
      <top style="thin">
        <color indexed="64"/>
      </top>
      <bottom/>
      <diagonal/>
    </border>
    <border>
      <left style="thin">
        <color indexed="22"/>
      </left>
      <right style="thin">
        <color indexed="64"/>
      </right>
      <top style="thin">
        <color auto="1"/>
      </top>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s>
  <cellStyleXfs count="854">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45" fillId="13" borderId="22"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64" fillId="58" borderId="29" applyNumberFormat="0" applyAlignment="0" applyProtection="0"/>
    <xf numFmtId="0" fontId="77" fillId="58" borderId="29" applyNumberFormat="0" applyAlignment="0" applyProtection="0"/>
    <xf numFmtId="0" fontId="77" fillId="58" borderId="29" applyNumberFormat="0" applyAlignment="0" applyProtection="0"/>
    <xf numFmtId="0" fontId="77" fillId="58" borderId="29" applyNumberFormat="0" applyAlignment="0" applyProtection="0"/>
    <xf numFmtId="0" fontId="65" fillId="59" borderId="30" applyNumberFormat="0" applyAlignment="0" applyProtection="0"/>
    <xf numFmtId="0" fontId="47" fillId="14" borderId="25" applyNumberFormat="0" applyAlignment="0" applyProtection="0"/>
    <xf numFmtId="0" fontId="65" fillId="59" borderId="30" applyNumberFormat="0" applyAlignment="0" applyProtection="0"/>
    <xf numFmtId="0" fontId="15" fillId="59" borderId="30"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9">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31" applyNumberFormat="0" applyFill="0" applyAlignment="0" applyProtection="0"/>
    <xf numFmtId="0" fontId="37" fillId="0" borderId="19" applyNumberFormat="0" applyFill="0" applyAlignment="0" applyProtection="0"/>
    <xf numFmtId="0" fontId="68" fillId="0" borderId="31" applyNumberFormat="0" applyFill="0" applyAlignment="0" applyProtection="0"/>
    <xf numFmtId="0" fontId="80" fillId="0" borderId="31" applyNumberFormat="0" applyFill="0" applyAlignment="0" applyProtection="0"/>
    <xf numFmtId="0" fontId="69" fillId="0" borderId="32" applyNumberFormat="0" applyFill="0" applyAlignment="0" applyProtection="0"/>
    <xf numFmtId="0" fontId="38" fillId="0" borderId="20" applyNumberFormat="0" applyFill="0" applyAlignment="0" applyProtection="0"/>
    <xf numFmtId="0" fontId="69" fillId="0" borderId="32" applyNumberFormat="0" applyFill="0" applyAlignment="0" applyProtection="0"/>
    <xf numFmtId="0" fontId="81" fillId="0" borderId="32" applyNumberFormat="0" applyFill="0" applyAlignment="0" applyProtection="0"/>
    <xf numFmtId="0" fontId="70" fillId="0" borderId="33" applyNumberFormat="0" applyFill="0" applyAlignment="0" applyProtection="0"/>
    <xf numFmtId="0" fontId="39" fillId="0" borderId="21" applyNumberFormat="0" applyFill="0" applyAlignment="0" applyProtection="0"/>
    <xf numFmtId="0" fontId="70" fillId="0" borderId="33" applyNumberFormat="0" applyFill="0" applyAlignment="0" applyProtection="0"/>
    <xf numFmtId="0" fontId="82" fillId="0" borderId="33"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43" fillId="12" borderId="22"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71" fillId="45" borderId="29" applyNumberFormat="0" applyAlignment="0" applyProtection="0"/>
    <xf numFmtId="0" fontId="83" fillId="45" borderId="29" applyNumberFormat="0" applyAlignment="0" applyProtection="0"/>
    <xf numFmtId="0" fontId="83" fillId="45" borderId="29" applyNumberFormat="0" applyAlignment="0" applyProtection="0"/>
    <xf numFmtId="0" fontId="83" fillId="45" borderId="29" applyNumberFormat="0" applyAlignment="0" applyProtection="0"/>
    <xf numFmtId="0" fontId="72" fillId="0" borderId="34" applyNumberFormat="0" applyFill="0" applyAlignment="0" applyProtection="0"/>
    <xf numFmtId="0" fontId="46" fillId="0" borderId="24" applyNumberFormat="0" applyFill="0" applyAlignment="0" applyProtection="0"/>
    <xf numFmtId="0" fontId="72" fillId="0" borderId="34" applyNumberFormat="0" applyFill="0" applyAlignment="0" applyProtection="0"/>
    <xf numFmtId="0" fontId="84" fillId="0" borderId="34"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15" borderId="26"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59" fillId="61" borderId="35" applyNumberFormat="0" applyFont="0" applyAlignment="0" applyProtection="0"/>
    <xf numFmtId="0" fontId="9" fillId="61" borderId="35" applyNumberFormat="0" applyFont="0" applyAlignment="0" applyProtection="0"/>
    <xf numFmtId="0" fontId="9" fillId="61" borderId="35" applyNumberFormat="0" applyFont="0" applyAlignment="0" applyProtection="0"/>
    <xf numFmtId="0" fontId="9" fillId="61" borderId="35" applyNumberFormat="0" applyFon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44" fillId="13" borderId="23"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74" fillId="58" borderId="36" applyNumberFormat="0" applyAlignment="0" applyProtection="0"/>
    <xf numFmtId="0" fontId="86" fillId="58" borderId="36" applyNumberFormat="0" applyAlignment="0" applyProtection="0"/>
    <xf numFmtId="0" fontId="86" fillId="58" borderId="36"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40">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50" fillId="0" borderId="2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61" fillId="0" borderId="37" applyNumberFormat="0" applyFill="0" applyAlignment="0" applyProtection="0"/>
    <xf numFmtId="0" fontId="58" fillId="0" borderId="37" applyNumberFormat="0" applyFill="0" applyAlignment="0" applyProtection="0"/>
    <xf numFmtId="0" fontId="58" fillId="0" borderId="37" applyNumberFormat="0" applyFill="0" applyAlignment="0" applyProtection="0"/>
    <xf numFmtId="0" fontId="58" fillId="0" borderId="37"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cellStyleXfs>
  <cellXfs count="397">
    <xf numFmtId="0" fontId="0" fillId="0" borderId="0" xfId="0"/>
    <xf numFmtId="0" fontId="9" fillId="0" borderId="12" xfId="0" applyFont="1" applyFill="1" applyBorder="1"/>
    <xf numFmtId="0" fontId="29" fillId="0" borderId="0" xfId="0" applyFont="1"/>
    <xf numFmtId="0" fontId="33" fillId="4" borderId="4" xfId="0" applyFont="1" applyFill="1" applyBorder="1" applyAlignment="1">
      <alignment horizontal="center" wrapText="1"/>
    </xf>
    <xf numFmtId="0" fontId="33" fillId="4" borderId="5" xfId="0" applyFont="1" applyFill="1" applyBorder="1" applyAlignment="1">
      <alignment horizontal="center" wrapText="1"/>
    </xf>
    <xf numFmtId="0" fontId="31" fillId="0" borderId="0" xfId="17" applyFont="1" applyFill="1" applyBorder="1" applyAlignment="1">
      <alignment horizontal="left" vertical="center"/>
    </xf>
    <xf numFmtId="43" fontId="31" fillId="0" borderId="0" xfId="1" applyFont="1" applyFill="1" applyBorder="1" applyAlignment="1">
      <alignment horizontal="left" vertical="center"/>
    </xf>
    <xf numFmtId="0" fontId="31" fillId="0" borderId="0" xfId="16" applyFont="1" applyFill="1" applyBorder="1" applyAlignment="1">
      <alignment horizontal="left" vertical="center"/>
    </xf>
    <xf numFmtId="2" fontId="31" fillId="0" borderId="0" xfId="1" applyNumberFormat="1" applyFont="1" applyFill="1" applyBorder="1" applyAlignment="1">
      <alignment horizontal="center" vertical="center"/>
    </xf>
    <xf numFmtId="0" fontId="9" fillId="0" borderId="0" xfId="0" applyFont="1" applyFill="1" applyAlignment="1" applyProtection="1">
      <alignment wrapText="1"/>
      <protection locked="0"/>
    </xf>
    <xf numFmtId="0" fontId="9" fillId="0" borderId="0" xfId="0" applyFont="1" applyFill="1" applyProtection="1">
      <protection locked="0"/>
    </xf>
    <xf numFmtId="0" fontId="26" fillId="0" borderId="0" xfId="0" applyFont="1" applyFill="1" applyAlignment="1" applyProtection="1">
      <alignment wrapText="1"/>
      <protection locked="0"/>
    </xf>
    <xf numFmtId="0" fontId="25" fillId="0" borderId="0" xfId="0" applyFont="1" applyFill="1" applyAlignment="1" applyProtection="1">
      <alignment wrapText="1"/>
      <protection locked="0"/>
    </xf>
    <xf numFmtId="7" fontId="26" fillId="5" borderId="0" xfId="0" applyNumberFormat="1" applyFont="1" applyFill="1" applyBorder="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Border="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xf>
    <xf numFmtId="0" fontId="22" fillId="0" borderId="0" xfId="0" applyFont="1" applyFill="1" applyProtection="1">
      <protection locked="0"/>
    </xf>
    <xf numFmtId="7" fontId="26" fillId="2" borderId="0" xfId="0" applyNumberFormat="1" applyFont="1" applyFill="1" applyBorder="1" applyAlignment="1" applyProtection="1">
      <alignment horizontal="left" vertical="center"/>
      <protection locked="0"/>
    </xf>
    <xf numFmtId="7" fontId="26" fillId="2" borderId="0" xfId="0" applyNumberFormat="1" applyFont="1" applyFill="1" applyBorder="1" applyAlignment="1" applyProtection="1">
      <alignment horizontal="left" vertical="center" wrapText="1"/>
      <protection locked="0"/>
    </xf>
    <xf numFmtId="0" fontId="16" fillId="0" borderId="0" xfId="0" applyFont="1" applyFill="1" applyProtection="1">
      <protection locked="0"/>
    </xf>
    <xf numFmtId="0" fontId="9" fillId="0" borderId="0" xfId="0" applyFont="1" applyAlignment="1" applyProtection="1">
      <alignment horizontal="left"/>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1" fontId="22" fillId="6" borderId="0" xfId="18" applyNumberFormat="1"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Border="1" applyAlignment="1" applyProtection="1">
      <alignment horizontal="center" vertical="center"/>
    </xf>
    <xf numFmtId="7" fontId="9" fillId="2" borderId="0" xfId="0" applyNumberFormat="1" applyFont="1"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165" fontId="22" fillId="2" borderId="0" xfId="0" applyNumberFormat="1" applyFont="1" applyFill="1" applyBorder="1" applyAlignment="1" applyProtection="1">
      <alignment horizontal="center" vertical="center"/>
    </xf>
    <xf numFmtId="49" fontId="26" fillId="5" borderId="0" xfId="0" applyNumberFormat="1" applyFont="1" applyFill="1" applyBorder="1" applyAlignment="1" applyProtection="1">
      <alignment horizontal="center" vertical="center"/>
      <protection locked="0"/>
    </xf>
    <xf numFmtId="0" fontId="32" fillId="6" borderId="41" xfId="0" applyFont="1" applyFill="1" applyBorder="1" applyAlignment="1">
      <alignment horizontal="center"/>
    </xf>
    <xf numFmtId="0" fontId="32" fillId="6" borderId="42" xfId="0" applyFont="1" applyFill="1" applyBorder="1" applyAlignment="1">
      <alignment horizontal="center"/>
    </xf>
    <xf numFmtId="0" fontId="9" fillId="62" borderId="0" xfId="29" applyFill="1" applyBorder="1" applyAlignment="1">
      <alignment horizontal="left" wrapText="1"/>
    </xf>
    <xf numFmtId="0" fontId="29" fillId="0" borderId="0" xfId="0" applyFont="1"/>
    <xf numFmtId="0" fontId="32" fillId="6" borderId="49" xfId="0" applyFont="1" applyFill="1" applyBorder="1" applyAlignment="1">
      <alignment horizontal="center"/>
    </xf>
    <xf numFmtId="0" fontId="29" fillId="0" borderId="0" xfId="0" applyFont="1" applyBorder="1" applyAlignment="1">
      <alignment vertical="center"/>
    </xf>
    <xf numFmtId="0" fontId="29" fillId="0" borderId="0" xfId="0" applyFont="1" applyBorder="1" applyAlignment="1">
      <alignment vertical="center" wrapText="1"/>
    </xf>
    <xf numFmtId="0" fontId="24" fillId="4" borderId="0" xfId="0" applyFont="1" applyFill="1" applyBorder="1" applyAlignment="1" applyProtection="1">
      <alignment vertical="center"/>
    </xf>
    <xf numFmtId="0" fontId="15" fillId="7" borderId="2" xfId="0" applyFont="1" applyFill="1" applyBorder="1" applyAlignment="1" applyProtection="1">
      <alignment horizontal="left" vertical="center"/>
    </xf>
    <xf numFmtId="164" fontId="19" fillId="7" borderId="2" xfId="1" applyNumberFormat="1" applyFont="1" applyFill="1" applyBorder="1" applyAlignment="1" applyProtection="1">
      <alignment horizontal="left" vertical="center"/>
    </xf>
    <xf numFmtId="0" fontId="9" fillId="7" borderId="1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164" fontId="19" fillId="0" borderId="6" xfId="1" applyNumberFormat="1" applyFont="1" applyBorder="1" applyAlignment="1" applyProtection="1">
      <alignment horizontal="left" vertical="center"/>
    </xf>
    <xf numFmtId="164" fontId="19" fillId="0" borderId="2"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2" xfId="0" applyFont="1" applyFill="1" applyBorder="1" applyAlignment="1" applyProtection="1">
      <alignment horizontal="left" vertical="center"/>
    </xf>
    <xf numFmtId="0" fontId="23" fillId="7" borderId="6" xfId="0" applyFont="1" applyFill="1" applyBorder="1" applyAlignment="1" applyProtection="1">
      <alignment horizontal="center" vertical="center" wrapText="1"/>
    </xf>
    <xf numFmtId="164" fontId="23" fillId="7" borderId="2" xfId="1" applyNumberFormat="1" applyFont="1" applyFill="1" applyBorder="1" applyAlignment="1" applyProtection="1">
      <alignment horizontal="left" vertical="center"/>
    </xf>
    <xf numFmtId="0" fontId="23" fillId="7" borderId="15" xfId="0" applyFont="1" applyFill="1" applyBorder="1" applyAlignment="1" applyProtection="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Border="1" applyAlignment="1" applyProtection="1">
      <alignment horizontal="left" vertical="center"/>
    </xf>
    <xf numFmtId="164" fontId="22" fillId="7" borderId="0" xfId="1" applyNumberFormat="1" applyFont="1" applyFill="1" applyBorder="1" applyAlignment="1" applyProtection="1">
      <alignment horizontal="left" vertical="center"/>
    </xf>
    <xf numFmtId="164" fontId="22" fillId="2" borderId="0" xfId="1" applyNumberFormat="1"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applyBorder="1" applyProtection="1"/>
    <xf numFmtId="168" fontId="9" fillId="0" borderId="14" xfId="0" applyNumberFormat="1" applyFont="1" applyBorder="1" applyAlignment="1">
      <alignment horizontal="right"/>
    </xf>
    <xf numFmtId="0" fontId="23" fillId="7" borderId="6" xfId="0" applyFont="1" applyFill="1" applyBorder="1" applyAlignment="1" applyProtection="1">
      <alignment horizontal="center" vertical="center"/>
    </xf>
    <xf numFmtId="165" fontId="22" fillId="6" borderId="0" xfId="18"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164" fontId="19" fillId="0" borderId="0" xfId="1" applyNumberFormat="1" applyFont="1" applyFill="1" applyBorder="1" applyAlignment="1" applyProtection="1">
      <alignment horizontal="left" vertical="center"/>
    </xf>
    <xf numFmtId="164" fontId="22" fillId="0" borderId="0" xfId="1" applyNumberFormat="1"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7" fontId="9" fillId="0" borderId="0" xfId="0" applyNumberFormat="1" applyFont="1" applyFill="1" applyBorder="1" applyAlignment="1" applyProtection="1">
      <alignment horizontal="center" vertical="center"/>
    </xf>
    <xf numFmtId="0" fontId="23" fillId="7" borderId="8" xfId="0" applyFont="1" applyFill="1" applyBorder="1" applyAlignment="1" applyProtection="1">
      <alignment horizontal="left" vertical="center"/>
    </xf>
    <xf numFmtId="0" fontId="23" fillId="7" borderId="8" xfId="0" applyFont="1" applyFill="1" applyBorder="1" applyAlignment="1" applyProtection="1">
      <alignment horizontal="center" vertical="center"/>
    </xf>
    <xf numFmtId="164" fontId="22" fillId="7" borderId="8" xfId="1" applyNumberFormat="1" applyFont="1" applyFill="1" applyBorder="1" applyAlignment="1" applyProtection="1">
      <alignment horizontal="left" vertical="center"/>
    </xf>
    <xf numFmtId="0" fontId="22" fillId="7" borderId="13" xfId="0"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vertical="center"/>
    </xf>
    <xf numFmtId="171" fontId="22" fillId="6" borderId="0" xfId="5" applyNumberFormat="1" applyFont="1" applyFill="1" applyBorder="1" applyAlignment="1" applyProtection="1">
      <alignment horizontal="center" vertical="center" wrapText="1"/>
    </xf>
    <xf numFmtId="0" fontId="9" fillId="63" borderId="0" xfId="0" applyFont="1" applyFill="1" applyBorder="1" applyProtection="1"/>
    <xf numFmtId="165" fontId="22" fillId="63" borderId="0" xfId="0" applyNumberFormat="1" applyFont="1" applyFill="1" applyBorder="1" applyAlignment="1" applyProtection="1">
      <alignment horizontal="center" vertical="center"/>
    </xf>
    <xf numFmtId="164" fontId="22" fillId="63" borderId="0" xfId="1" applyNumberFormat="1" applyFont="1" applyFill="1" applyBorder="1" applyAlignment="1" applyProtection="1">
      <alignment horizontal="left" vertical="center"/>
    </xf>
    <xf numFmtId="0" fontId="15" fillId="64" borderId="0" xfId="0" applyFont="1" applyFill="1" applyBorder="1" applyAlignment="1" applyProtection="1">
      <alignment horizontal="left" vertical="center"/>
    </xf>
    <xf numFmtId="0" fontId="15" fillId="64" borderId="0" xfId="0" applyFont="1" applyFill="1" applyBorder="1" applyAlignment="1" applyProtection="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Fill="1" applyBorder="1" applyAlignment="1" applyProtection="1">
      <alignment horizontal="center" vertical="center" wrapText="1"/>
    </xf>
    <xf numFmtId="0" fontId="31" fillId="0" borderId="50" xfId="16" applyFont="1" applyFill="1" applyBorder="1" applyAlignment="1">
      <alignment horizontal="left" vertical="center"/>
    </xf>
    <xf numFmtId="0" fontId="31" fillId="0" borderId="51" xfId="16" applyFont="1" applyFill="1" applyBorder="1" applyAlignment="1">
      <alignment horizontal="left" vertical="center"/>
    </xf>
    <xf numFmtId="0" fontId="31" fillId="0" borderId="17" xfId="17" applyFont="1" applyFill="1" applyBorder="1" applyAlignment="1">
      <alignment horizontal="left" vertical="center"/>
    </xf>
    <xf numFmtId="43" fontId="31" fillId="0" borderId="17" xfId="1" applyFont="1" applyFill="1" applyBorder="1" applyAlignment="1">
      <alignment horizontal="left" vertical="center"/>
    </xf>
    <xf numFmtId="168" fontId="0" fillId="0" borderId="14" xfId="0" applyNumberFormat="1" applyBorder="1"/>
    <xf numFmtId="0" fontId="9" fillId="0" borderId="52" xfId="0" applyFont="1" applyFill="1" applyBorder="1"/>
    <xf numFmtId="169" fontId="9"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9" fillId="0" borderId="0" xfId="0" applyNumberFormat="1" applyFont="1" applyFill="1" applyBorder="1" applyAlignment="1" applyProtection="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9" fontId="31" fillId="0" borderId="0" xfId="18" applyFont="1" applyFill="1" applyBorder="1" applyAlignment="1">
      <alignment horizontal="center" vertical="center"/>
    </xf>
    <xf numFmtId="9" fontId="31" fillId="0" borderId="17"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0" fontId="9" fillId="0" borderId="0" xfId="0" applyNumberFormat="1" applyFont="1" applyAlignment="1" applyProtection="1">
      <alignment horizontal="center"/>
      <protection locked="0"/>
    </xf>
    <xf numFmtId="1" fontId="9" fillId="0" borderId="0" xfId="0" applyNumberFormat="1" applyFont="1" applyFill="1" applyBorder="1" applyAlignment="1" applyProtection="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5" fontId="9" fillId="0" borderId="14" xfId="5" applyNumberFormat="1" applyFont="1" applyBorder="1" applyAlignment="1">
      <alignment horizontal="right"/>
    </xf>
    <xf numFmtId="171" fontId="0" fillId="0" borderId="1" xfId="5" applyNumberFormat="1" applyFont="1" applyBorder="1"/>
    <xf numFmtId="168" fontId="0" fillId="0" borderId="53" xfId="0" applyNumberFormat="1" applyBorder="1"/>
    <xf numFmtId="168" fontId="9" fillId="0" borderId="0" xfId="1" applyNumberFormat="1" applyFont="1" applyFill="1" applyBorder="1" applyAlignment="1" applyProtection="1">
      <alignment horizontal="center" vertical="center"/>
    </xf>
    <xf numFmtId="0" fontId="15" fillId="8" borderId="55" xfId="17" applyFont="1" applyFill="1" applyBorder="1" applyAlignment="1">
      <alignment horizontal="center" wrapText="1"/>
    </xf>
    <xf numFmtId="0" fontId="15" fillId="8" borderId="54" xfId="17" applyFont="1" applyFill="1" applyBorder="1" applyAlignment="1">
      <alignment horizontal="center" wrapText="1"/>
    </xf>
    <xf numFmtId="0" fontId="29" fillId="0" borderId="0" xfId="466" applyFont="1" applyFill="1"/>
    <xf numFmtId="0" fontId="31" fillId="0" borderId="56" xfId="16" applyFont="1" applyFill="1" applyBorder="1" applyAlignment="1">
      <alignment horizontal="left" vertical="center"/>
    </xf>
    <xf numFmtId="9" fontId="31" fillId="0" borderId="38" xfId="18" applyFont="1" applyFill="1" applyBorder="1" applyAlignment="1">
      <alignment horizontal="center" vertical="center"/>
    </xf>
    <xf numFmtId="0" fontId="31" fillId="0" borderId="57" xfId="16" applyFont="1" applyFill="1" applyBorder="1" applyAlignment="1">
      <alignment horizontal="left" vertical="center"/>
    </xf>
    <xf numFmtId="0" fontId="31" fillId="0" borderId="58" xfId="16" applyFont="1" applyFill="1" applyBorder="1" applyAlignment="1">
      <alignment horizontal="left" vertical="center"/>
    </xf>
    <xf numFmtId="0" fontId="31" fillId="0" borderId="59" xfId="16" applyFont="1" applyFill="1" applyBorder="1" applyAlignment="1">
      <alignment horizontal="left" vertical="center"/>
    </xf>
    <xf numFmtId="0" fontId="31" fillId="0" borderId="60" xfId="16" applyFont="1" applyFill="1" applyBorder="1" applyAlignment="1">
      <alignment horizontal="left" vertical="center"/>
    </xf>
    <xf numFmtId="44" fontId="29" fillId="0" borderId="0" xfId="276" applyNumberFormat="1" applyFont="1"/>
    <xf numFmtId="44" fontId="29" fillId="0" borderId="0" xfId="466" applyNumberFormat="1" applyFont="1" applyAlignment="1"/>
    <xf numFmtId="42" fontId="29" fillId="0" borderId="0" xfId="276" applyNumberFormat="1" applyFont="1" applyAlignment="1"/>
    <xf numFmtId="0" fontId="32" fillId="6" borderId="47" xfId="0" applyFont="1" applyFill="1" applyBorder="1" applyAlignment="1">
      <alignment horizontal="left"/>
    </xf>
    <xf numFmtId="0" fontId="32" fillId="6" borderId="6" xfId="0" applyFont="1" applyFill="1" applyBorder="1" applyAlignment="1">
      <alignment horizontal="left"/>
    </xf>
    <xf numFmtId="0" fontId="32" fillId="6" borderId="16" xfId="0" applyFont="1" applyFill="1" applyBorder="1" applyAlignment="1">
      <alignment horizontal="left"/>
    </xf>
    <xf numFmtId="0" fontId="32" fillId="6" borderId="0" xfId="0" applyFont="1" applyFill="1" applyBorder="1" applyAlignment="1">
      <alignment horizontal="left"/>
    </xf>
    <xf numFmtId="0" fontId="33" fillId="4" borderId="10" xfId="0" applyFont="1" applyFill="1" applyBorder="1" applyAlignment="1">
      <alignment horizontal="center" wrapText="1"/>
    </xf>
    <xf numFmtId="0" fontId="33" fillId="4" borderId="11" xfId="0" applyFont="1" applyFill="1" applyBorder="1" applyAlignment="1">
      <alignment horizontal="center" wrapText="1"/>
    </xf>
    <xf numFmtId="2" fontId="28" fillId="8" borderId="10" xfId="17" applyNumberFormat="1" applyFont="1" applyFill="1" applyBorder="1" applyAlignment="1">
      <alignment horizontal="center" wrapText="1"/>
    </xf>
    <xf numFmtId="2" fontId="28" fillId="8" borderId="11" xfId="17" applyNumberFormat="1" applyFont="1" applyFill="1" applyBorder="1" applyAlignment="1">
      <alignment horizontal="center" wrapText="1"/>
    </xf>
    <xf numFmtId="0" fontId="32" fillId="6" borderId="47" xfId="0" applyFont="1" applyFill="1" applyBorder="1" applyAlignment="1">
      <alignment horizontal="left" vertical="center"/>
    </xf>
    <xf numFmtId="0" fontId="32" fillId="6" borderId="6" xfId="0" applyFont="1" applyFill="1" applyBorder="1" applyAlignment="1">
      <alignment horizontal="left" vertical="center"/>
    </xf>
    <xf numFmtId="0" fontId="24" fillId="6" borderId="7" xfId="0" applyFont="1" applyFill="1" applyBorder="1" applyAlignment="1" applyProtection="1">
      <alignment horizontal="centerContinuous" vertical="center"/>
    </xf>
    <xf numFmtId="0" fontId="24" fillId="6" borderId="15" xfId="0" applyFont="1" applyFill="1" applyBorder="1" applyAlignment="1" applyProtection="1">
      <alignment horizontal="centerContinuous" vertical="center"/>
    </xf>
    <xf numFmtId="0" fontId="27" fillId="5" borderId="9" xfId="0" applyFont="1" applyFill="1" applyBorder="1" applyAlignment="1" applyProtection="1">
      <alignment horizontal="centerContinuous" vertical="center"/>
    </xf>
    <xf numFmtId="0" fontId="29" fillId="0" borderId="62" xfId="0" applyFont="1" applyBorder="1" applyAlignment="1">
      <alignment horizontal="center" vertical="center"/>
    </xf>
    <xf numFmtId="0" fontId="29" fillId="0" borderId="53" xfId="0" applyFont="1" applyBorder="1" applyAlignment="1">
      <alignment vertical="center" wrapText="1"/>
    </xf>
    <xf numFmtId="173" fontId="31" fillId="0" borderId="0" xfId="1" applyNumberFormat="1" applyFont="1" applyFill="1" applyBorder="1" applyAlignment="1">
      <alignment horizontal="center" vertical="center"/>
    </xf>
    <xf numFmtId="173" fontId="31" fillId="0" borderId="17" xfId="1" applyNumberFormat="1" applyFont="1" applyFill="1" applyBorder="1" applyAlignment="1">
      <alignment horizontal="center" vertical="center"/>
    </xf>
    <xf numFmtId="173" fontId="31" fillId="0" borderId="18" xfId="1" applyNumberFormat="1" applyFont="1" applyFill="1" applyBorder="1" applyAlignment="1">
      <alignment horizontal="center" vertical="center"/>
    </xf>
    <xf numFmtId="43" fontId="31" fillId="0" borderId="0" xfId="1" applyFont="1" applyFill="1" applyBorder="1" applyAlignment="1">
      <alignment horizontal="center" vertical="center"/>
    </xf>
    <xf numFmtId="0" fontId="28" fillId="8" borderId="42" xfId="17" applyFont="1" applyFill="1" applyBorder="1" applyAlignment="1">
      <alignment horizontal="center" wrapText="1"/>
    </xf>
    <xf numFmtId="0" fontId="29" fillId="4" borderId="10" xfId="0" applyFont="1" applyFill="1" applyBorder="1" applyAlignment="1"/>
    <xf numFmtId="0" fontId="33" fillId="4" borderId="42" xfId="0" applyFont="1" applyFill="1" applyBorder="1" applyAlignment="1">
      <alignment horizontal="centerContinuous" wrapText="1"/>
    </xf>
    <xf numFmtId="0" fontId="33" fillId="4" borderId="49" xfId="0" applyFont="1" applyFill="1" applyBorder="1" applyAlignment="1">
      <alignment horizontal="centerContinuous" wrapText="1"/>
    </xf>
    <xf numFmtId="0" fontId="27" fillId="5" borderId="43" xfId="0" applyFont="1" applyFill="1" applyBorder="1" applyAlignment="1" applyProtection="1">
      <alignment horizontal="centerContinuous" vertical="center"/>
    </xf>
    <xf numFmtId="0" fontId="23" fillId="7" borderId="43" xfId="0" applyFont="1" applyFill="1" applyBorder="1" applyAlignment="1" applyProtection="1">
      <alignment horizontal="left" vertical="center"/>
    </xf>
    <xf numFmtId="0" fontId="9" fillId="2" borderId="62" xfId="0" applyFont="1" applyFill="1" applyBorder="1" applyAlignment="1" applyProtection="1">
      <alignment horizontal="left" vertical="center"/>
    </xf>
    <xf numFmtId="0" fontId="9" fillId="2" borderId="53" xfId="0" applyFont="1" applyFill="1" applyBorder="1" applyAlignment="1" applyProtection="1">
      <alignment horizontal="left" vertical="center" wrapText="1"/>
    </xf>
    <xf numFmtId="0" fontId="9" fillId="2" borderId="62" xfId="0" applyFont="1" applyFill="1" applyBorder="1" applyAlignment="1" applyProtection="1">
      <alignment horizontal="left" vertical="center" wrapText="1"/>
    </xf>
    <xf numFmtId="49" fontId="9" fillId="2" borderId="53" xfId="0" quotePrefix="1" applyNumberFormat="1" applyFont="1" applyFill="1" applyBorder="1" applyAlignment="1" applyProtection="1">
      <alignment horizontal="left" vertical="center" wrapText="1"/>
    </xf>
    <xf numFmtId="0" fontId="23" fillId="7" borderId="48" xfId="0" applyFont="1" applyFill="1" applyBorder="1" applyAlignment="1" applyProtection="1">
      <alignment horizontal="left" vertical="center"/>
    </xf>
    <xf numFmtId="0" fontId="9" fillId="0" borderId="62" xfId="0" applyFont="1" applyFill="1" applyBorder="1" applyAlignment="1" applyProtection="1">
      <alignment horizontal="left" vertical="center"/>
    </xf>
    <xf numFmtId="165" fontId="9" fillId="0" borderId="53" xfId="5" quotePrefix="1" applyNumberFormat="1" applyFont="1" applyFill="1" applyBorder="1" applyAlignment="1" applyProtection="1">
      <alignment horizontal="left" vertical="center"/>
    </xf>
    <xf numFmtId="0" fontId="23" fillId="7" borderId="62" xfId="0" applyFont="1" applyFill="1" applyBorder="1" applyAlignment="1" applyProtection="1">
      <alignment horizontal="left" vertical="center"/>
    </xf>
    <xf numFmtId="0" fontId="22" fillId="7" borderId="53" xfId="0" applyFont="1" applyFill="1" applyBorder="1" applyAlignment="1" applyProtection="1">
      <alignment horizontal="left" vertical="center" wrapText="1"/>
    </xf>
    <xf numFmtId="0" fontId="22" fillId="0" borderId="62" xfId="0" applyFont="1" applyFill="1" applyBorder="1" applyAlignment="1" applyProtection="1">
      <alignment horizontal="left" vertical="center"/>
    </xf>
    <xf numFmtId="0" fontId="22" fillId="0" borderId="53" xfId="0" applyFont="1" applyFill="1" applyBorder="1" applyAlignment="1" applyProtection="1">
      <alignment horizontal="left" vertical="center" wrapText="1"/>
    </xf>
    <xf numFmtId="7" fontId="9" fillId="0" borderId="53" xfId="0" applyNumberFormat="1" applyFont="1" applyFill="1" applyBorder="1" applyAlignment="1" applyProtection="1">
      <alignment horizontal="left" vertical="center" wrapText="1"/>
    </xf>
    <xf numFmtId="7" fontId="9" fillId="2" borderId="53" xfId="0" applyNumberFormat="1" applyFont="1" applyFill="1" applyBorder="1" applyAlignment="1" applyProtection="1">
      <alignment horizontal="left" vertical="center" wrapText="1"/>
    </xf>
    <xf numFmtId="7" fontId="9" fillId="2" borderId="53" xfId="0" quotePrefix="1" applyNumberFormat="1" applyFont="1" applyFill="1" applyBorder="1" applyAlignment="1" applyProtection="1">
      <alignment horizontal="left" vertical="center" wrapText="1"/>
    </xf>
    <xf numFmtId="165" fontId="9" fillId="2" borderId="53" xfId="0" quotePrefix="1" applyNumberFormat="1" applyFont="1" applyFill="1" applyBorder="1" applyAlignment="1" applyProtection="1">
      <alignment horizontal="left" vertical="center" wrapText="1"/>
    </xf>
    <xf numFmtId="0" fontId="16" fillId="64" borderId="62" xfId="0" applyFont="1" applyFill="1" applyBorder="1" applyAlignment="1" applyProtection="1">
      <alignment horizontal="left" vertical="center"/>
    </xf>
    <xf numFmtId="0" fontId="9" fillId="64" borderId="53" xfId="0" applyFont="1" applyFill="1" applyBorder="1" applyAlignment="1" applyProtection="1">
      <alignment horizontal="left" vertical="center" wrapText="1"/>
    </xf>
    <xf numFmtId="0" fontId="9" fillId="63" borderId="62" xfId="0" applyFont="1" applyFill="1" applyBorder="1" applyAlignment="1">
      <alignment horizontal="left" vertical="center"/>
    </xf>
    <xf numFmtId="165" fontId="22" fillId="63" borderId="53" xfId="0" applyNumberFormat="1" applyFont="1" applyFill="1" applyBorder="1" applyAlignment="1" applyProtection="1">
      <alignment horizontal="left" vertical="center" wrapText="1"/>
    </xf>
    <xf numFmtId="0" fontId="9" fillId="63" borderId="62" xfId="0" applyFont="1" applyFill="1" applyBorder="1" applyProtection="1"/>
    <xf numFmtId="0" fontId="16" fillId="7" borderId="62" xfId="0" applyFont="1" applyFill="1" applyBorder="1" applyAlignment="1" applyProtection="1">
      <alignment horizontal="left" vertical="center"/>
    </xf>
    <xf numFmtId="0" fontId="9" fillId="7" borderId="53" xfId="0" applyFont="1" applyFill="1" applyBorder="1" applyAlignment="1" applyProtection="1">
      <alignment horizontal="left" vertical="center" wrapText="1"/>
    </xf>
    <xf numFmtId="0" fontId="9" fillId="2" borderId="62" xfId="0" applyFont="1" applyFill="1" applyBorder="1" applyAlignment="1" applyProtection="1">
      <alignment vertical="center"/>
    </xf>
    <xf numFmtId="165" fontId="22" fillId="2" borderId="53" xfId="0" applyNumberFormat="1" applyFont="1" applyFill="1" applyBorder="1" applyAlignment="1" applyProtection="1">
      <alignment horizontal="left" vertical="center" wrapText="1"/>
    </xf>
    <xf numFmtId="165" fontId="9" fillId="2" borderId="53" xfId="0" applyNumberFormat="1" applyFont="1" applyFill="1" applyBorder="1" applyAlignment="1" applyProtection="1">
      <alignment horizontal="left" vertical="center" wrapText="1"/>
    </xf>
    <xf numFmtId="0" fontId="9" fillId="2" borderId="64" xfId="0" applyFont="1" applyFill="1" applyBorder="1" applyAlignment="1" applyProtection="1">
      <alignment horizontal="left" vertical="center"/>
    </xf>
    <xf numFmtId="0" fontId="17" fillId="2" borderId="63" xfId="0" applyFont="1" applyFill="1" applyBorder="1" applyAlignment="1" applyProtection="1">
      <alignment vertical="center"/>
    </xf>
    <xf numFmtId="174" fontId="9" fillId="6" borderId="0" xfId="0" applyNumberFormat="1" applyFont="1" applyFill="1" applyBorder="1" applyAlignment="1" applyProtection="1">
      <alignment horizontal="center" vertical="center" wrapText="1"/>
    </xf>
    <xf numFmtId="174" fontId="9" fillId="0" borderId="0" xfId="5" applyNumberFormat="1" applyFont="1" applyFill="1" applyBorder="1" applyAlignment="1" applyProtection="1">
      <alignment horizontal="center" vertical="center"/>
    </xf>
    <xf numFmtId="0" fontId="9" fillId="62" borderId="0" xfId="29" applyFill="1" applyBorder="1" applyAlignment="1">
      <alignment wrapText="1"/>
    </xf>
    <xf numFmtId="0" fontId="16" fillId="6" borderId="0" xfId="29" applyFont="1" applyFill="1" applyBorder="1" applyAlignment="1">
      <alignment horizontal="left" vertical="center" wrapText="1"/>
    </xf>
    <xf numFmtId="49" fontId="28" fillId="8" borderId="65" xfId="17" applyNumberFormat="1" applyFont="1" applyFill="1" applyBorder="1" applyAlignment="1">
      <alignment horizontal="center" wrapText="1"/>
    </xf>
    <xf numFmtId="0" fontId="28" fillId="8" borderId="66" xfId="17" applyFont="1" applyFill="1" applyBorder="1" applyAlignment="1">
      <alignment horizontal="center" wrapText="1"/>
    </xf>
    <xf numFmtId="2" fontId="28" fillId="8" borderId="66" xfId="17" applyNumberFormat="1" applyFont="1" applyFill="1" applyBorder="1" applyAlignment="1">
      <alignment horizontal="center" wrapText="1"/>
    </xf>
    <xf numFmtId="0" fontId="33" fillId="4" borderId="66" xfId="0" applyFont="1" applyFill="1" applyBorder="1" applyAlignment="1">
      <alignment horizontal="center" wrapText="1"/>
    </xf>
    <xf numFmtId="0" fontId="33" fillId="4" borderId="67" xfId="0" applyFont="1" applyFill="1" applyBorder="1" applyAlignment="1">
      <alignment horizontal="center" wrapText="1"/>
    </xf>
    <xf numFmtId="0" fontId="33" fillId="4" borderId="68" xfId="0" applyFont="1" applyFill="1" applyBorder="1" applyAlignment="1">
      <alignment horizontal="center" wrapText="1"/>
    </xf>
    <xf numFmtId="49" fontId="29" fillId="4" borderId="69" xfId="0" applyNumberFormat="1" applyFont="1" applyFill="1" applyBorder="1" applyAlignment="1"/>
    <xf numFmtId="49" fontId="28" fillId="8" borderId="41" xfId="17" applyNumberFormat="1" applyFont="1" applyFill="1" applyBorder="1" applyAlignment="1">
      <alignment horizontal="center" wrapText="1"/>
    </xf>
    <xf numFmtId="49" fontId="31" fillId="0" borderId="62" xfId="17" applyNumberFormat="1" applyFont="1" applyFill="1" applyBorder="1" applyAlignment="1">
      <alignment horizontal="left" vertical="center"/>
    </xf>
    <xf numFmtId="173" fontId="31" fillId="0" borderId="53" xfId="1" applyNumberFormat="1" applyFont="1" applyFill="1" applyBorder="1" applyAlignment="1">
      <alignment horizontal="center" vertical="center"/>
    </xf>
    <xf numFmtId="0" fontId="31" fillId="0" borderId="70" xfId="16" applyFont="1" applyFill="1" applyBorder="1" applyAlignment="1">
      <alignment horizontal="left" vertical="center"/>
    </xf>
    <xf numFmtId="0" fontId="31" fillId="0" borderId="71" xfId="16" applyFont="1" applyFill="1" applyBorder="1" applyAlignment="1">
      <alignment horizontal="left" vertical="center"/>
    </xf>
    <xf numFmtId="0" fontId="31" fillId="0" borderId="72" xfId="16" applyFont="1" applyFill="1" applyBorder="1" applyAlignment="1">
      <alignment horizontal="left" vertical="center"/>
    </xf>
    <xf numFmtId="0" fontId="31" fillId="0" borderId="73" xfId="16" applyFont="1" applyFill="1" applyBorder="1" applyAlignment="1">
      <alignment horizontal="left" vertical="center"/>
    </xf>
    <xf numFmtId="49" fontId="31" fillId="0" borderId="74" xfId="17" applyNumberFormat="1" applyFont="1" applyFill="1" applyBorder="1" applyAlignment="1">
      <alignment horizontal="left" vertical="center"/>
    </xf>
    <xf numFmtId="0" fontId="31" fillId="0" borderId="75" xfId="16" applyFont="1" applyFill="1" applyBorder="1" applyAlignment="1">
      <alignment horizontal="left" vertical="center"/>
    </xf>
    <xf numFmtId="0" fontId="31" fillId="0" borderId="76" xfId="16" applyFont="1" applyFill="1" applyBorder="1" applyAlignment="1">
      <alignment horizontal="left" vertical="center"/>
    </xf>
    <xf numFmtId="0" fontId="31" fillId="0" borderId="77" xfId="16" applyFont="1" applyFill="1" applyBorder="1" applyAlignment="1">
      <alignment horizontal="left" vertical="center"/>
    </xf>
    <xf numFmtId="0" fontId="31" fillId="0" borderId="78" xfId="16" applyFont="1" applyFill="1" applyBorder="1" applyAlignment="1">
      <alignment horizontal="left" vertical="center"/>
    </xf>
    <xf numFmtId="0" fontId="31" fillId="0" borderId="79" xfId="16" applyFont="1" applyFill="1" applyBorder="1" applyAlignment="1">
      <alignment horizontal="left" vertical="center"/>
    </xf>
    <xf numFmtId="49" fontId="31" fillId="0" borderId="80" xfId="17" applyNumberFormat="1" applyFont="1" applyFill="1" applyBorder="1" applyAlignment="1">
      <alignment horizontal="left" vertical="center"/>
    </xf>
    <xf numFmtId="9" fontId="31" fillId="0" borderId="81" xfId="18" applyFont="1" applyFill="1" applyBorder="1" applyAlignment="1">
      <alignment horizontal="center" vertical="center"/>
    </xf>
    <xf numFmtId="0" fontId="31" fillId="0" borderId="82" xfId="16" applyFont="1" applyFill="1" applyBorder="1" applyAlignment="1">
      <alignment horizontal="left" vertical="center"/>
    </xf>
    <xf numFmtId="0" fontId="31" fillId="0" borderId="83" xfId="16" applyFont="1" applyFill="1" applyBorder="1" applyAlignment="1">
      <alignment horizontal="left" vertical="center"/>
    </xf>
    <xf numFmtId="0" fontId="31" fillId="0" borderId="84" xfId="16" applyFont="1" applyFill="1" applyBorder="1" applyAlignment="1">
      <alignment horizontal="left" vertical="center"/>
    </xf>
    <xf numFmtId="0" fontId="31" fillId="0" borderId="85" xfId="16" applyFont="1" applyFill="1" applyBorder="1" applyAlignment="1">
      <alignment horizontal="left" vertical="center"/>
    </xf>
    <xf numFmtId="0" fontId="31" fillId="0" borderId="86" xfId="16" applyFont="1" applyFill="1" applyBorder="1" applyAlignment="1">
      <alignment horizontal="left" vertical="center"/>
    </xf>
    <xf numFmtId="9" fontId="31" fillId="0" borderId="80" xfId="18" applyFont="1" applyFill="1" applyBorder="1" applyAlignment="1">
      <alignment horizontal="center" vertical="center"/>
    </xf>
    <xf numFmtId="0" fontId="31" fillId="0" borderId="87" xfId="16" applyFont="1" applyFill="1" applyBorder="1" applyAlignment="1">
      <alignment horizontal="left" vertical="center"/>
    </xf>
    <xf numFmtId="0" fontId="31" fillId="0" borderId="88" xfId="16" applyFont="1" applyFill="1" applyBorder="1" applyAlignment="1">
      <alignment horizontal="left" vertical="center"/>
    </xf>
    <xf numFmtId="0" fontId="31" fillId="0" borderId="89" xfId="16" applyFont="1" applyFill="1" applyBorder="1" applyAlignment="1">
      <alignment horizontal="left" vertical="center"/>
    </xf>
    <xf numFmtId="0" fontId="31" fillId="0" borderId="90" xfId="16" applyFont="1" applyFill="1" applyBorder="1" applyAlignment="1">
      <alignment horizontal="left" vertical="center"/>
    </xf>
    <xf numFmtId="0" fontId="31" fillId="0" borderId="53" xfId="16" applyFont="1" applyFill="1" applyBorder="1" applyAlignment="1">
      <alignment horizontal="left" vertical="center"/>
    </xf>
    <xf numFmtId="0" fontId="31" fillId="0" borderId="17" xfId="16" applyFont="1" applyFill="1" applyBorder="1" applyAlignment="1">
      <alignment horizontal="left" vertical="center"/>
    </xf>
    <xf numFmtId="0" fontId="31" fillId="0" borderId="18" xfId="16" applyFont="1" applyFill="1" applyBorder="1" applyAlignment="1">
      <alignment horizontal="left" vertical="center"/>
    </xf>
    <xf numFmtId="2" fontId="31" fillId="0" borderId="53" xfId="1" applyNumberFormat="1" applyFont="1" applyFill="1" applyBorder="1" applyAlignment="1">
      <alignment horizontal="center" vertical="center"/>
    </xf>
    <xf numFmtId="49" fontId="31" fillId="0" borderId="64" xfId="17" applyNumberFormat="1" applyFont="1" applyFill="1" applyBorder="1" applyAlignment="1">
      <alignment horizontal="left" vertical="center"/>
    </xf>
    <xf numFmtId="0" fontId="31" fillId="0" borderId="91" xfId="17" applyFont="1" applyFill="1" applyBorder="1" applyAlignment="1">
      <alignment horizontal="left" vertical="center"/>
    </xf>
    <xf numFmtId="43" fontId="31" fillId="0" borderId="91" xfId="1" applyFont="1" applyFill="1" applyBorder="1" applyAlignment="1">
      <alignment horizontal="center" vertical="center"/>
    </xf>
    <xf numFmtId="2" fontId="31" fillId="0" borderId="91" xfId="1" applyNumberFormat="1" applyFont="1" applyFill="1" applyBorder="1" applyAlignment="1">
      <alignment horizontal="center" vertical="center"/>
    </xf>
    <xf numFmtId="2" fontId="31" fillId="0" borderId="61" xfId="1" applyNumberFormat="1" applyFont="1" applyFill="1" applyBorder="1" applyAlignment="1">
      <alignment horizontal="center" vertical="center"/>
    </xf>
    <xf numFmtId="0" fontId="23" fillId="7" borderId="47" xfId="0" applyFont="1" applyFill="1" applyBorder="1" applyAlignment="1" applyProtection="1">
      <alignment horizontal="left" vertical="center"/>
    </xf>
    <xf numFmtId="0" fontId="15" fillId="7" borderId="6" xfId="0" applyFont="1" applyFill="1" applyBorder="1" applyAlignment="1" applyProtection="1">
      <alignment horizontal="left" vertical="center"/>
    </xf>
    <xf numFmtId="0" fontId="9" fillId="7" borderId="0" xfId="0" applyFont="1" applyFill="1" applyBorder="1" applyAlignment="1" applyProtection="1">
      <alignment horizontal="center" vertical="center"/>
    </xf>
    <xf numFmtId="164" fontId="19" fillId="7" borderId="6" xfId="1" applyNumberFormat="1" applyFont="1" applyFill="1" applyBorder="1" applyAlignment="1" applyProtection="1">
      <alignment horizontal="left" vertical="center"/>
    </xf>
    <xf numFmtId="0" fontId="9" fillId="7" borderId="16" xfId="0" applyFont="1" applyFill="1" applyBorder="1" applyAlignment="1" applyProtection="1">
      <alignment horizontal="left" vertical="center" wrapText="1"/>
    </xf>
    <xf numFmtId="0" fontId="25" fillId="4" borderId="64" xfId="0" applyFont="1" applyFill="1" applyBorder="1" applyAlignment="1" applyProtection="1">
      <alignment horizontal="center" vertical="center"/>
    </xf>
    <xf numFmtId="0" fontId="25" fillId="4" borderId="91" xfId="0" applyFont="1" applyFill="1" applyBorder="1" applyAlignment="1" applyProtection="1">
      <alignment horizontal="center" vertical="center"/>
    </xf>
    <xf numFmtId="164" fontId="26" fillId="4" borderId="91" xfId="1" applyNumberFormat="1" applyFont="1" applyFill="1" applyBorder="1" applyAlignment="1" applyProtection="1">
      <alignment horizontal="left" vertical="center"/>
    </xf>
    <xf numFmtId="0" fontId="25" fillId="4" borderId="61" xfId="0" applyFont="1" applyFill="1" applyBorder="1" applyAlignment="1" applyProtection="1">
      <alignment horizontal="center" vertical="center" wrapText="1"/>
    </xf>
    <xf numFmtId="0" fontId="54" fillId="4" borderId="38" xfId="29" applyFont="1" applyFill="1" applyBorder="1" applyAlignment="1">
      <alignment vertical="center"/>
    </xf>
    <xf numFmtId="0" fontId="54" fillId="4" borderId="89" xfId="29" applyFont="1" applyFill="1" applyBorder="1" applyAlignment="1">
      <alignment vertical="center"/>
    </xf>
    <xf numFmtId="0" fontId="54" fillId="4" borderId="90" xfId="29" applyFont="1" applyFill="1" applyBorder="1" applyAlignment="1">
      <alignment vertical="center"/>
    </xf>
    <xf numFmtId="0" fontId="94" fillId="4" borderId="64" xfId="29" applyFont="1" applyFill="1" applyBorder="1" applyAlignment="1">
      <alignment vertical="center"/>
    </xf>
    <xf numFmtId="0" fontId="94" fillId="4" borderId="91" xfId="29" applyFont="1" applyFill="1" applyBorder="1" applyAlignment="1">
      <alignment vertical="center"/>
    </xf>
    <xf numFmtId="0" fontId="94" fillId="4" borderId="61" xfId="29" applyFont="1" applyFill="1" applyBorder="1" applyAlignment="1">
      <alignment vertical="center"/>
    </xf>
    <xf numFmtId="0" fontId="32" fillId="0" borderId="38" xfId="0" applyFont="1" applyFill="1" applyBorder="1" applyAlignment="1"/>
    <xf numFmtId="0" fontId="32" fillId="0" borderId="89" xfId="0" applyFont="1" applyFill="1" applyBorder="1" applyAlignment="1"/>
    <xf numFmtId="0" fontId="32" fillId="0" borderId="90" xfId="0" applyFont="1" applyFill="1" applyBorder="1" applyAlignment="1"/>
    <xf numFmtId="0" fontId="32" fillId="6" borderId="62" xfId="0" applyFont="1" applyFill="1" applyBorder="1" applyAlignment="1">
      <alignment horizontal="left"/>
    </xf>
    <xf numFmtId="0" fontId="32" fillId="6" borderId="53" xfId="0" applyFont="1" applyFill="1" applyBorder="1" applyAlignment="1">
      <alignment horizontal="left"/>
    </xf>
    <xf numFmtId="0" fontId="29" fillId="0" borderId="53" xfId="0" applyFont="1" applyBorder="1" applyAlignment="1">
      <alignment horizontal="left" vertical="center" wrapText="1"/>
    </xf>
    <xf numFmtId="0" fontId="29" fillId="0" borderId="53" xfId="0" applyFont="1" applyFill="1" applyBorder="1" applyAlignment="1">
      <alignment vertical="center" wrapText="1"/>
    </xf>
    <xf numFmtId="0" fontId="29" fillId="0" borderId="64" xfId="0" applyFont="1" applyBorder="1" applyAlignment="1">
      <alignment horizontal="center" vertical="center"/>
    </xf>
    <xf numFmtId="0" fontId="29" fillId="0" borderId="91" xfId="0" applyFont="1" applyBorder="1" applyAlignment="1">
      <alignment vertical="center"/>
    </xf>
    <xf numFmtId="0" fontId="29" fillId="0" borderId="61" xfId="0" applyFont="1" applyBorder="1" applyAlignment="1">
      <alignment vertical="center" wrapText="1"/>
    </xf>
    <xf numFmtId="1" fontId="9" fillId="3" borderId="38" xfId="0" applyNumberFormat="1" applyFont="1" applyFill="1" applyBorder="1" applyAlignment="1" applyProtection="1">
      <alignment horizontal="left" vertical="center"/>
    </xf>
    <xf numFmtId="0" fontId="9" fillId="3" borderId="89" xfId="0" applyFont="1" applyFill="1" applyBorder="1" applyAlignment="1" applyProtection="1">
      <alignment horizontal="center" vertical="center"/>
    </xf>
    <xf numFmtId="164" fontId="10" fillId="3" borderId="89" xfId="1" applyNumberFormat="1" applyFont="1" applyFill="1" applyBorder="1" applyAlignment="1" applyProtection="1">
      <alignment horizontal="center" vertical="center"/>
    </xf>
    <xf numFmtId="0" fontId="9" fillId="3" borderId="90" xfId="0" applyFont="1" applyFill="1" applyBorder="1" applyAlignment="1" applyProtection="1">
      <alignment horizontal="center" vertical="center" wrapText="1"/>
    </xf>
    <xf numFmtId="1" fontId="9" fillId="3" borderId="62" xfId="0" applyNumberFormat="1" applyFont="1" applyFill="1" applyBorder="1" applyAlignment="1" applyProtection="1">
      <alignment horizontal="left" vertical="center"/>
    </xf>
    <xf numFmtId="0" fontId="9" fillId="2" borderId="91" xfId="0" applyFont="1" applyFill="1" applyBorder="1" applyAlignment="1" applyProtection="1">
      <alignment horizontal="left" vertical="center"/>
    </xf>
    <xf numFmtId="165" fontId="15" fillId="4" borderId="91" xfId="0" applyNumberFormat="1" applyFont="1" applyFill="1" applyBorder="1" applyAlignment="1" applyProtection="1">
      <alignment horizontal="center" vertical="center"/>
    </xf>
    <xf numFmtId="164" fontId="19" fillId="2" borderId="91" xfId="1" applyNumberFormat="1" applyFont="1" applyFill="1" applyBorder="1" applyAlignment="1" applyProtection="1">
      <alignment horizontal="left" vertical="center"/>
    </xf>
    <xf numFmtId="15" fontId="25" fillId="4" borderId="64" xfId="0" quotePrefix="1" applyNumberFormat="1" applyFont="1" applyFill="1" applyBorder="1" applyAlignment="1" applyProtection="1">
      <alignment horizontal="centerContinuous" vertical="center" wrapText="1"/>
    </xf>
    <xf numFmtId="15" fontId="25" fillId="4" borderId="91" xfId="0" quotePrefix="1" applyNumberFormat="1" applyFont="1" applyFill="1" applyBorder="1" applyAlignment="1" applyProtection="1">
      <alignment horizontal="centerContinuous" vertical="center" wrapText="1"/>
    </xf>
    <xf numFmtId="15" fontId="25" fillId="4" borderId="61" xfId="0" quotePrefix="1" applyNumberFormat="1" applyFont="1" applyFill="1" applyBorder="1" applyAlignment="1" applyProtection="1">
      <alignment horizontal="centerContinuous" vertical="center" wrapText="1"/>
    </xf>
    <xf numFmtId="0" fontId="9" fillId="62" borderId="62" xfId="29" applyFill="1" applyBorder="1" applyAlignment="1">
      <alignment wrapText="1"/>
    </xf>
    <xf numFmtId="0" fontId="9" fillId="62" borderId="53" xfId="29" applyFill="1" applyBorder="1" applyAlignment="1">
      <alignment wrapText="1"/>
    </xf>
    <xf numFmtId="15" fontId="16" fillId="6" borderId="62" xfId="29" quotePrefix="1" applyNumberFormat="1" applyFont="1" applyFill="1" applyBorder="1" applyAlignment="1">
      <alignment horizontal="left" vertical="center" wrapText="1"/>
    </xf>
    <xf numFmtId="0" fontId="16" fillId="6" borderId="53" xfId="29" applyFont="1" applyFill="1" applyBorder="1" applyAlignment="1">
      <alignment horizontal="left" vertical="center" wrapText="1"/>
    </xf>
    <xf numFmtId="0" fontId="9" fillId="62" borderId="62" xfId="29" applyFont="1" applyFill="1" applyBorder="1" applyAlignment="1">
      <alignment horizontal="left" wrapText="1"/>
    </xf>
    <xf numFmtId="0" fontId="9" fillId="62" borderId="53" xfId="29" applyFill="1" applyBorder="1" applyAlignment="1">
      <alignment horizontal="left" wrapText="1"/>
    </xf>
    <xf numFmtId="49" fontId="29" fillId="0" borderId="62" xfId="466" applyNumberFormat="1" applyFont="1" applyFill="1" applyBorder="1" applyAlignment="1">
      <alignment horizontal="center"/>
    </xf>
    <xf numFmtId="49" fontId="29" fillId="0" borderId="0" xfId="466" applyNumberFormat="1" applyFont="1" applyFill="1" applyBorder="1" applyAlignment="1">
      <alignment horizontal="center"/>
    </xf>
    <xf numFmtId="0" fontId="29" fillId="0" borderId="0" xfId="466" applyFont="1" applyFill="1" applyBorder="1"/>
    <xf numFmtId="44" fontId="29" fillId="0" borderId="0" xfId="276" applyNumberFormat="1" applyFont="1" applyFill="1" applyBorder="1"/>
    <xf numFmtId="169" fontId="29" fillId="0" borderId="0" xfId="466" applyNumberFormat="1" applyFont="1" applyFill="1" applyBorder="1" applyAlignment="1">
      <alignment horizontal="center"/>
    </xf>
    <xf numFmtId="168" fontId="29" fillId="0" borderId="0" xfId="466" applyNumberFormat="1" applyFont="1" applyFill="1" applyBorder="1" applyAlignment="1">
      <alignment horizontal="center"/>
    </xf>
    <xf numFmtId="44" fontId="29" fillId="0" borderId="0" xfId="276" applyNumberFormat="1" applyFont="1" applyFill="1" applyBorder="1" applyAlignment="1"/>
    <xf numFmtId="42" fontId="29" fillId="0" borderId="0" xfId="276" applyNumberFormat="1" applyFont="1" applyFill="1" applyBorder="1" applyAlignment="1"/>
    <xf numFmtId="0" fontId="29" fillId="0" borderId="53" xfId="466" applyFont="1" applyFill="1" applyBorder="1" applyAlignment="1">
      <alignment horizontal="center"/>
    </xf>
    <xf numFmtId="49" fontId="29" fillId="0" borderId="62" xfId="0" applyNumberFormat="1" applyFont="1" applyFill="1" applyBorder="1" applyAlignment="1">
      <alignment horizontal="center"/>
    </xf>
    <xf numFmtId="44" fontId="29" fillId="0" borderId="0" xfId="5" applyNumberFormat="1" applyFont="1" applyFill="1" applyBorder="1" applyAlignment="1"/>
    <xf numFmtId="49" fontId="29" fillId="0" borderId="64" xfId="466" applyNumberFormat="1" applyFont="1" applyFill="1" applyBorder="1" applyAlignment="1">
      <alignment horizontal="center"/>
    </xf>
    <xf numFmtId="49" fontId="29" fillId="0" borderId="91" xfId="466" applyNumberFormat="1" applyFont="1" applyFill="1" applyBorder="1" applyAlignment="1">
      <alignment horizontal="center"/>
    </xf>
    <xf numFmtId="0" fontId="29" fillId="0" borderId="91" xfId="466" applyFont="1" applyFill="1" applyBorder="1"/>
    <xf numFmtId="44" fontId="29" fillId="0" borderId="91" xfId="276" applyNumberFormat="1" applyFont="1" applyFill="1" applyBorder="1"/>
    <xf numFmtId="169" fontId="29" fillId="0" borderId="91" xfId="466" applyNumberFormat="1" applyFont="1" applyFill="1" applyBorder="1" applyAlignment="1">
      <alignment horizontal="center"/>
    </xf>
    <xf numFmtId="168" fontId="29" fillId="0" borderId="91" xfId="466" applyNumberFormat="1" applyFont="1" applyFill="1" applyBorder="1" applyAlignment="1">
      <alignment horizontal="center"/>
    </xf>
    <xf numFmtId="44" fontId="29" fillId="0" borderId="91" xfId="276" applyNumberFormat="1" applyFont="1" applyFill="1" applyBorder="1" applyAlignment="1"/>
    <xf numFmtId="42" fontId="29" fillId="0" borderId="91" xfId="276" applyNumberFormat="1" applyFont="1" applyFill="1" applyBorder="1" applyAlignment="1"/>
    <xf numFmtId="0" fontId="29" fillId="0" borderId="61" xfId="466" applyFont="1" applyFill="1" applyBorder="1" applyAlignment="1">
      <alignment horizontal="center"/>
    </xf>
    <xf numFmtId="49" fontId="33" fillId="4" borderId="95" xfId="518" applyNumberFormat="1" applyFont="1" applyFill="1" applyBorder="1" applyAlignment="1">
      <alignment horizontal="center" wrapText="1"/>
    </xf>
    <xf numFmtId="49" fontId="33" fillId="4" borderId="96" xfId="518" applyNumberFormat="1" applyFont="1" applyFill="1" applyBorder="1" applyAlignment="1">
      <alignment horizontal="center" wrapText="1"/>
    </xf>
    <xf numFmtId="0" fontId="33" fillId="4" borderId="97" xfId="518" applyFont="1" applyFill="1" applyBorder="1" applyAlignment="1">
      <alignment wrapText="1"/>
    </xf>
    <xf numFmtId="168" fontId="33" fillId="4" borderId="97" xfId="518" applyNumberFormat="1" applyFont="1" applyFill="1" applyBorder="1" applyAlignment="1">
      <alignment wrapText="1"/>
    </xf>
    <xf numFmtId="44" fontId="33" fillId="4" borderId="97" xfId="276" applyNumberFormat="1" applyFont="1" applyFill="1" applyBorder="1" applyAlignment="1">
      <alignment horizontal="center" wrapText="1"/>
    </xf>
    <xf numFmtId="169" fontId="33" fillId="4" borderId="97" xfId="518" applyNumberFormat="1" applyFont="1" applyFill="1" applyBorder="1" applyAlignment="1">
      <alignment horizontal="center" wrapText="1"/>
    </xf>
    <xf numFmtId="168" fontId="33" fillId="4" borderId="97" xfId="518" applyNumberFormat="1" applyFont="1" applyFill="1" applyBorder="1" applyAlignment="1">
      <alignment horizontal="center" wrapText="1"/>
    </xf>
    <xf numFmtId="44" fontId="33" fillId="4" borderId="97" xfId="518" applyNumberFormat="1" applyFont="1" applyFill="1" applyBorder="1" applyAlignment="1">
      <alignment horizontal="center" wrapText="1"/>
    </xf>
    <xf numFmtId="42" fontId="33" fillId="4" borderId="97" xfId="276" applyNumberFormat="1" applyFont="1" applyFill="1" applyBorder="1" applyAlignment="1">
      <alignment horizontal="center" wrapText="1"/>
    </xf>
    <xf numFmtId="169" fontId="33" fillId="4" borderId="98" xfId="518" applyNumberFormat="1" applyFont="1" applyFill="1" applyBorder="1" applyAlignment="1">
      <alignment horizontal="center" wrapText="1"/>
    </xf>
    <xf numFmtId="44" fontId="29" fillId="0" borderId="0" xfId="466" applyNumberFormat="1" applyFont="1" applyFill="1"/>
    <xf numFmtId="0" fontId="32" fillId="6" borderId="16" xfId="0" applyFont="1" applyFill="1" applyBorder="1" applyAlignment="1">
      <alignment horizontal="left" vertical="center" wrapText="1"/>
    </xf>
    <xf numFmtId="42" fontId="33" fillId="4" borderId="99" xfId="276" applyNumberFormat="1" applyFont="1" applyFill="1" applyBorder="1" applyAlignment="1">
      <alignment horizontal="center" wrapText="1"/>
    </xf>
    <xf numFmtId="175" fontId="29" fillId="0" borderId="0" xfId="1" applyNumberFormat="1" applyFont="1" applyFill="1" applyBorder="1" applyAlignment="1"/>
    <xf numFmtId="175" fontId="29" fillId="0" borderId="91" xfId="1" applyNumberFormat="1" applyFont="1" applyFill="1" applyBorder="1" applyAlignment="1"/>
    <xf numFmtId="168" fontId="9" fillId="6" borderId="0" xfId="0" applyNumberFormat="1" applyFont="1" applyFill="1" applyBorder="1" applyAlignment="1" applyProtection="1">
      <alignment horizontal="center" vertical="center" wrapText="1"/>
    </xf>
    <xf numFmtId="165" fontId="1" fillId="63" borderId="53" xfId="0" applyNumberFormat="1" applyFont="1" applyFill="1" applyBorder="1" applyAlignment="1" applyProtection="1">
      <alignment horizontal="left" vertical="center" wrapText="1"/>
    </xf>
    <xf numFmtId="165" fontId="1" fillId="2" borderId="53" xfId="0" applyNumberFormat="1" applyFont="1" applyFill="1" applyBorder="1" applyAlignment="1" applyProtection="1">
      <alignment horizontal="left" vertical="center" wrapText="1"/>
    </xf>
    <xf numFmtId="165" fontId="1" fillId="2" borderId="61" xfId="0" applyNumberFormat="1" applyFont="1" applyFill="1" applyBorder="1" applyAlignment="1" applyProtection="1">
      <alignment horizontal="left" vertical="center" wrapText="1"/>
    </xf>
    <xf numFmtId="0" fontId="23" fillId="7" borderId="0" xfId="0" applyFont="1" applyFill="1" applyBorder="1" applyAlignment="1" applyProtection="1">
      <alignment horizontal="center" vertical="center" wrapText="1"/>
    </xf>
    <xf numFmtId="2" fontId="98" fillId="8" borderId="66" xfId="17" applyNumberFormat="1" applyFont="1" applyFill="1" applyBorder="1" applyAlignment="1">
      <alignment horizontal="center" wrapText="1"/>
    </xf>
    <xf numFmtId="2" fontId="98" fillId="8" borderId="10" xfId="17" applyNumberFormat="1" applyFont="1" applyFill="1" applyBorder="1" applyAlignment="1">
      <alignment horizontal="center" wrapText="1"/>
    </xf>
    <xf numFmtId="2" fontId="98" fillId="8" borderId="11" xfId="17" applyNumberFormat="1" applyFont="1" applyFill="1" applyBorder="1" applyAlignment="1">
      <alignment horizontal="center" wrapText="1"/>
    </xf>
    <xf numFmtId="166" fontId="99" fillId="0" borderId="0" xfId="1" applyNumberFormat="1" applyFont="1" applyFill="1" applyBorder="1" applyAlignment="1">
      <alignment horizontal="left" vertical="center"/>
    </xf>
    <xf numFmtId="166" fontId="99" fillId="0" borderId="17" xfId="1" applyNumberFormat="1" applyFont="1" applyFill="1" applyBorder="1" applyAlignment="1">
      <alignment horizontal="left" vertical="center"/>
    </xf>
    <xf numFmtId="166" fontId="99" fillId="0" borderId="0" xfId="1" applyNumberFormat="1" applyFont="1" applyFill="1" applyBorder="1" applyAlignment="1">
      <alignment horizontal="center" vertical="center"/>
    </xf>
    <xf numFmtId="166" fontId="99" fillId="0" borderId="91" xfId="1" applyNumberFormat="1" applyFont="1" applyFill="1" applyBorder="1" applyAlignment="1">
      <alignment horizontal="center" vertical="center"/>
    </xf>
    <xf numFmtId="167" fontId="52" fillId="62" borderId="62"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53" xfId="29" applyNumberFormat="1" applyFont="1" applyFill="1" applyBorder="1" applyAlignment="1">
      <alignment horizontal="left" wrapText="1"/>
    </xf>
    <xf numFmtId="0" fontId="9" fillId="62" borderId="62" xfId="29" applyFont="1" applyFill="1" applyBorder="1" applyAlignment="1">
      <alignment horizontal="left" wrapText="1"/>
    </xf>
    <xf numFmtId="0" fontId="9" fillId="62" borderId="0" xfId="29" applyFont="1" applyFill="1" applyBorder="1" applyAlignment="1">
      <alignment horizontal="left" wrapText="1"/>
    </xf>
    <xf numFmtId="0" fontId="9" fillId="62" borderId="53" xfId="29" applyFont="1" applyFill="1" applyBorder="1" applyAlignment="1">
      <alignment horizontal="left" wrapText="1"/>
    </xf>
    <xf numFmtId="167" fontId="52" fillId="62" borderId="64" xfId="29" applyNumberFormat="1" applyFont="1" applyFill="1" applyBorder="1" applyAlignment="1">
      <alignment horizontal="left" wrapText="1"/>
    </xf>
    <xf numFmtId="167" fontId="52" fillId="62" borderId="91" xfId="29" applyNumberFormat="1" applyFont="1" applyFill="1" applyBorder="1" applyAlignment="1">
      <alignment horizontal="left" wrapText="1"/>
    </xf>
    <xf numFmtId="167" fontId="52" fillId="62" borderId="61" xfId="29" applyNumberFormat="1" applyFont="1" applyFill="1" applyBorder="1" applyAlignment="1">
      <alignment horizontal="left" wrapText="1"/>
    </xf>
    <xf numFmtId="0" fontId="9" fillId="2" borderId="62" xfId="29" applyFont="1" applyFill="1" applyBorder="1" applyAlignment="1">
      <alignment horizontal="left" wrapText="1"/>
    </xf>
    <xf numFmtId="0" fontId="9" fillId="2" borderId="0" xfId="29" applyFont="1" applyFill="1" applyBorder="1" applyAlignment="1">
      <alignment horizontal="left" wrapText="1"/>
    </xf>
    <xf numFmtId="0" fontId="9" fillId="2" borderId="53" xfId="29" applyFont="1" applyFill="1" applyBorder="1" applyAlignment="1">
      <alignment horizontal="left" wrapText="1"/>
    </xf>
    <xf numFmtId="0" fontId="9" fillId="62" borderId="62" xfId="29" applyFill="1" applyBorder="1" applyAlignment="1">
      <alignment wrapText="1"/>
    </xf>
    <xf numFmtId="0" fontId="9" fillId="62" borderId="0" xfId="29" applyFill="1" applyBorder="1" applyAlignment="1">
      <alignment wrapText="1"/>
    </xf>
    <xf numFmtId="0" fontId="9" fillId="62" borderId="53" xfId="29" applyFill="1" applyBorder="1" applyAlignment="1">
      <alignment wrapText="1"/>
    </xf>
    <xf numFmtId="0" fontId="54" fillId="4" borderId="38" xfId="29" applyFont="1" applyFill="1" applyBorder="1" applyAlignment="1">
      <alignment horizontal="left" vertical="center"/>
    </xf>
    <xf numFmtId="0" fontId="54" fillId="4" borderId="89" xfId="29" applyFont="1" applyFill="1" applyBorder="1" applyAlignment="1">
      <alignment horizontal="left" vertical="center"/>
    </xf>
    <xf numFmtId="0" fontId="54" fillId="4" borderId="90" xfId="29" applyFont="1" applyFill="1" applyBorder="1" applyAlignment="1">
      <alignment horizontal="left" vertical="center"/>
    </xf>
    <xf numFmtId="15" fontId="16" fillId="6" borderId="62" xfId="29" quotePrefix="1" applyNumberFormat="1" applyFont="1" applyFill="1" applyBorder="1" applyAlignment="1">
      <alignment horizontal="left" vertical="center" wrapText="1"/>
    </xf>
    <xf numFmtId="0" fontId="16" fillId="6" borderId="0" xfId="29" applyFont="1" applyFill="1" applyBorder="1" applyAlignment="1">
      <alignment horizontal="left" vertical="center" wrapText="1"/>
    </xf>
    <xf numFmtId="0" fontId="16" fillId="6" borderId="53" xfId="29" applyFont="1" applyFill="1" applyBorder="1" applyAlignment="1">
      <alignment horizontal="left" vertical="center" wrapText="1"/>
    </xf>
    <xf numFmtId="0" fontId="9" fillId="62" borderId="62" xfId="29" applyFont="1" applyFill="1" applyBorder="1" applyAlignment="1">
      <alignment wrapText="1"/>
    </xf>
    <xf numFmtId="0" fontId="94" fillId="4" borderId="62"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53" xfId="29" applyFont="1" applyFill="1" applyBorder="1" applyAlignment="1">
      <alignment horizontal="left" vertical="center"/>
    </xf>
    <xf numFmtId="15" fontId="9" fillId="6" borderId="62" xfId="29" quotePrefix="1" applyNumberFormat="1" applyFont="1" applyFill="1" applyBorder="1" applyAlignment="1">
      <alignment horizontal="left" vertical="center" wrapText="1"/>
    </xf>
    <xf numFmtId="0" fontId="9" fillId="6" borderId="0" xfId="29" applyFont="1" applyFill="1" applyBorder="1" applyAlignment="1">
      <alignment horizontal="left" vertical="center" wrapText="1"/>
    </xf>
    <xf numFmtId="0" fontId="9" fillId="6" borderId="53" xfId="29" applyFont="1" applyFill="1" applyBorder="1" applyAlignment="1">
      <alignment horizontal="left" vertical="center" wrapText="1"/>
    </xf>
    <xf numFmtId="49" fontId="9" fillId="6" borderId="62" xfId="29" quotePrefix="1" applyNumberFormat="1" applyFont="1" applyFill="1" applyBorder="1" applyAlignment="1">
      <alignment horizontal="left" vertical="center" wrapText="1"/>
    </xf>
    <xf numFmtId="49" fontId="9" fillId="6" borderId="0" xfId="29" quotePrefix="1" applyNumberFormat="1" applyFont="1" applyFill="1" applyBorder="1" applyAlignment="1">
      <alignment horizontal="left" vertical="center" wrapText="1"/>
    </xf>
    <xf numFmtId="49" fontId="9" fillId="6" borderId="53" xfId="29" quotePrefix="1" applyNumberFormat="1" applyFont="1" applyFill="1" applyBorder="1" applyAlignment="1">
      <alignment horizontal="left" vertical="center" wrapText="1"/>
    </xf>
    <xf numFmtId="0" fontId="95" fillId="0" borderId="43" xfId="0" applyFont="1" applyBorder="1"/>
    <xf numFmtId="0" fontId="95" fillId="0" borderId="2" xfId="0" applyFont="1" applyBorder="1"/>
    <xf numFmtId="0" fontId="95" fillId="0" borderId="15" xfId="0" applyFont="1" applyBorder="1"/>
    <xf numFmtId="0" fontId="9" fillId="2" borderId="44" xfId="0" applyFont="1" applyFill="1" applyBorder="1" applyAlignment="1">
      <alignment wrapText="1"/>
    </xf>
    <xf numFmtId="0" fontId="9" fillId="2" borderId="45" xfId="0" applyFont="1" applyFill="1" applyBorder="1" applyAlignment="1">
      <alignment wrapText="1"/>
    </xf>
    <xf numFmtId="0" fontId="9" fillId="2" borderId="46" xfId="0" applyFont="1" applyFill="1" applyBorder="1" applyAlignment="1">
      <alignment wrapText="1"/>
    </xf>
    <xf numFmtId="0" fontId="9" fillId="0" borderId="43" xfId="0" applyFont="1" applyBorder="1" applyAlignment="1">
      <alignment wrapText="1"/>
    </xf>
    <xf numFmtId="0" fontId="9" fillId="0" borderId="2" xfId="0" applyFont="1" applyBorder="1" applyAlignment="1">
      <alignment wrapText="1"/>
    </xf>
    <xf numFmtId="0" fontId="9" fillId="0" borderId="15" xfId="0" applyFont="1" applyBorder="1" applyAlignment="1">
      <alignment wrapText="1"/>
    </xf>
    <xf numFmtId="0" fontId="9" fillId="0" borderId="43" xfId="0" applyFont="1" applyBorder="1"/>
    <xf numFmtId="0" fontId="9" fillId="0" borderId="2" xfId="0" applyFont="1" applyBorder="1"/>
    <xf numFmtId="0" fontId="9" fillId="0" borderId="15" xfId="0" applyFont="1" applyBorder="1"/>
    <xf numFmtId="0" fontId="9" fillId="2" borderId="43" xfId="0" applyFont="1" applyFill="1" applyBorder="1" applyAlignment="1">
      <alignment wrapText="1"/>
    </xf>
    <xf numFmtId="0" fontId="9" fillId="2" borderId="2" xfId="0" applyFont="1" applyFill="1" applyBorder="1" applyAlignment="1">
      <alignment wrapText="1"/>
    </xf>
    <xf numFmtId="0" fontId="9" fillId="2" borderId="15" xfId="0" applyFont="1" applyFill="1" applyBorder="1" applyAlignment="1">
      <alignment wrapText="1"/>
    </xf>
    <xf numFmtId="0" fontId="9" fillId="0" borderId="43" xfId="0" applyFont="1" applyFill="1" applyBorder="1" applyAlignment="1">
      <alignment wrapText="1"/>
    </xf>
    <xf numFmtId="0" fontId="9" fillId="0" borderId="2" xfId="0" applyFont="1" applyFill="1" applyBorder="1" applyAlignment="1">
      <alignment wrapText="1"/>
    </xf>
    <xf numFmtId="0" fontId="9" fillId="0" borderId="15" xfId="0" applyFont="1" applyFill="1" applyBorder="1" applyAlignment="1">
      <alignment wrapText="1"/>
    </xf>
    <xf numFmtId="0" fontId="54" fillId="4" borderId="38" xfId="29" applyFont="1" applyFill="1" applyBorder="1" applyAlignment="1">
      <alignment vertical="center"/>
    </xf>
    <xf numFmtId="0" fontId="54" fillId="4" borderId="89" xfId="29" applyFont="1" applyFill="1" applyBorder="1" applyAlignment="1">
      <alignment vertical="center"/>
    </xf>
    <xf numFmtId="0" fontId="54" fillId="4" borderId="90" xfId="29" applyFont="1" applyFill="1" applyBorder="1" applyAlignment="1">
      <alignment vertical="center"/>
    </xf>
    <xf numFmtId="0" fontId="94" fillId="4" borderId="62" xfId="29" applyFont="1" applyFill="1" applyBorder="1" applyAlignment="1">
      <alignment vertical="center"/>
    </xf>
    <xf numFmtId="0" fontId="94" fillId="4" borderId="0" xfId="29" applyFont="1" applyFill="1" applyBorder="1" applyAlignment="1">
      <alignment vertical="center"/>
    </xf>
    <xf numFmtId="0" fontId="94" fillId="4" borderId="53" xfId="29" applyFont="1" applyFill="1" applyBorder="1" applyAlignment="1">
      <alignment vertical="center"/>
    </xf>
    <xf numFmtId="0" fontId="0" fillId="0" borderId="92" xfId="0" applyBorder="1"/>
    <xf numFmtId="0" fontId="0" fillId="0" borderId="93" xfId="0" applyBorder="1"/>
    <xf numFmtId="0" fontId="0" fillId="0" borderId="94" xfId="0" applyBorder="1"/>
    <xf numFmtId="0" fontId="29" fillId="0" borderId="48" xfId="0" applyFont="1" applyBorder="1"/>
    <xf numFmtId="0" fontId="29" fillId="0" borderId="8" xfId="0" applyFont="1" applyBorder="1"/>
    <xf numFmtId="0" fontId="29" fillId="0" borderId="13" xfId="0" applyFont="1" applyBorder="1"/>
    <xf numFmtId="0" fontId="29" fillId="0" borderId="47" xfId="0" applyFont="1" applyBorder="1" applyAlignment="1">
      <alignment wrapText="1"/>
    </xf>
    <xf numFmtId="0" fontId="29" fillId="0" borderId="6" xfId="0" applyFont="1" applyBorder="1" applyAlignment="1">
      <alignment wrapText="1"/>
    </xf>
    <xf numFmtId="0" fontId="29" fillId="0" borderId="16" xfId="0" applyFont="1" applyBorder="1" applyAlignment="1">
      <alignment wrapText="1"/>
    </xf>
    <xf numFmtId="0" fontId="29" fillId="0" borderId="43" xfId="0" applyFont="1" applyBorder="1" applyAlignment="1">
      <alignment wrapText="1"/>
    </xf>
    <xf numFmtId="0" fontId="29" fillId="0" borderId="2" xfId="0" applyFont="1" applyBorder="1" applyAlignment="1">
      <alignment wrapText="1"/>
    </xf>
    <xf numFmtId="0" fontId="29" fillId="0" borderId="15" xfId="0" applyFont="1" applyBorder="1" applyAlignment="1">
      <alignment wrapText="1"/>
    </xf>
    <xf numFmtId="0" fontId="17" fillId="4" borderId="38" xfId="0" applyFont="1" applyFill="1" applyBorder="1" applyAlignment="1" applyProtection="1">
      <alignment horizontal="left" vertical="center"/>
    </xf>
    <xf numFmtId="0" fontId="17" fillId="4" borderId="89" xfId="0" applyFont="1" applyFill="1" applyBorder="1" applyAlignment="1" applyProtection="1">
      <alignment horizontal="left" vertical="center"/>
    </xf>
    <xf numFmtId="0" fontId="15" fillId="4" borderId="62"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4" borderId="53" xfId="0" applyFont="1" applyFill="1" applyBorder="1" applyAlignment="1" applyProtection="1">
      <alignment horizontal="left" vertical="center" wrapText="1"/>
    </xf>
    <xf numFmtId="0" fontId="29" fillId="6" borderId="3" xfId="0" applyFont="1" applyFill="1" applyBorder="1" applyAlignment="1"/>
    <xf numFmtId="0" fontId="29" fillId="6" borderId="0" xfId="0" applyFont="1" applyFill="1" applyBorder="1" applyAlignment="1"/>
    <xf numFmtId="0" fontId="29" fillId="6" borderId="28" xfId="0" applyFont="1" applyFill="1" applyBorder="1" applyAlignment="1"/>
    <xf numFmtId="0" fontId="29" fillId="6" borderId="3" xfId="0" applyFont="1" applyFill="1" applyBorder="1" applyAlignment="1">
      <alignment wrapText="1"/>
    </xf>
    <xf numFmtId="0" fontId="29" fillId="6" borderId="0" xfId="0" applyFont="1" applyFill="1" applyBorder="1" applyAlignment="1">
      <alignment wrapText="1"/>
    </xf>
    <xf numFmtId="0" fontId="29" fillId="6" borderId="28" xfId="0" applyFont="1" applyFill="1" applyBorder="1" applyAlignment="1">
      <alignment wrapText="1"/>
    </xf>
    <xf numFmtId="167" fontId="31" fillId="6" borderId="3" xfId="0" applyNumberFormat="1" applyFont="1" applyFill="1" applyBorder="1" applyAlignment="1">
      <alignment wrapText="1"/>
    </xf>
    <xf numFmtId="167" fontId="31" fillId="6" borderId="0" xfId="0" applyNumberFormat="1" applyFont="1" applyFill="1" applyBorder="1" applyAlignment="1">
      <alignment wrapText="1"/>
    </xf>
    <xf numFmtId="167" fontId="31" fillId="6" borderId="28" xfId="0" applyNumberFormat="1" applyFont="1" applyFill="1" applyBorder="1" applyAlignment="1">
      <alignment wrapText="1"/>
    </xf>
    <xf numFmtId="49" fontId="31" fillId="6" borderId="3" xfId="0" applyNumberFormat="1" applyFont="1" applyFill="1" applyBorder="1" applyAlignment="1">
      <alignment horizontal="left" indent="1"/>
    </xf>
    <xf numFmtId="49" fontId="31" fillId="6" borderId="0" xfId="0" applyNumberFormat="1" applyFont="1" applyFill="1" applyBorder="1" applyAlignment="1">
      <alignment horizontal="left" indent="1"/>
    </xf>
    <xf numFmtId="49" fontId="31" fillId="6" borderId="28" xfId="0" applyNumberFormat="1" applyFont="1" applyFill="1" applyBorder="1" applyAlignment="1">
      <alignment horizontal="left" indent="1"/>
    </xf>
    <xf numFmtId="0" fontId="9" fillId="0" borderId="62" xfId="0" applyFont="1" applyFill="1" applyBorder="1"/>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99"/>
      <color rgb="FFFFFF66"/>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170975</xdr:colOff>
      <xdr:row>1</xdr:row>
      <xdr:rowOff>86838</xdr:rowOff>
    </xdr:from>
    <xdr:to>
      <xdr:col>1</xdr:col>
      <xdr:colOff>254317</xdr:colOff>
      <xdr:row>4</xdr:row>
      <xdr:rowOff>60114</xdr:rowOff>
    </xdr:to>
    <xdr:pic>
      <xdr:nvPicPr>
        <xdr:cNvPr id="2" name="Picture 1">
          <a:extLst>
            <a:ext uri="{FF2B5EF4-FFF2-40B4-BE49-F238E27FC236}">
              <a16:creationId xmlns:a16="http://schemas.microsoft.com/office/drawing/2014/main" xmlns=""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0975" y="608808"/>
          <a:ext cx="239601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xmlns=""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pageSetUpPr fitToPage="1"/>
  </sheetPr>
  <dimension ref="A1:E21"/>
  <sheetViews>
    <sheetView tabSelected="1" zoomScaleNormal="100" workbookViewId="0">
      <selection activeCell="A11" sqref="A11:E11"/>
    </sheetView>
  </sheetViews>
  <sheetFormatPr defaultRowHeight="12.3"/>
  <cols>
    <col min="1" max="1" width="33.71875" customWidth="1"/>
    <col min="2" max="2" width="27.44140625" customWidth="1"/>
    <col min="3" max="3" width="20.83203125" customWidth="1"/>
    <col min="4" max="4" width="20.27734375" customWidth="1"/>
    <col min="5" max="5" width="33.71875" customWidth="1"/>
  </cols>
  <sheetData>
    <row r="1" spans="1:5" ht="41.25" customHeight="1">
      <c r="A1" s="327" t="s">
        <v>1681</v>
      </c>
      <c r="B1" s="328"/>
      <c r="C1" s="328"/>
      <c r="D1" s="328"/>
      <c r="E1" s="329"/>
    </row>
    <row r="2" spans="1:5" ht="15.6" customHeight="1">
      <c r="A2" s="334" t="s">
        <v>54</v>
      </c>
      <c r="B2" s="335"/>
      <c r="C2" s="335"/>
      <c r="D2" s="335"/>
      <c r="E2" s="336"/>
    </row>
    <row r="3" spans="1:5" ht="51.75" customHeight="1">
      <c r="A3" s="259"/>
      <c r="B3" s="180"/>
      <c r="C3" s="180"/>
      <c r="D3" s="180"/>
      <c r="E3" s="260"/>
    </row>
    <row r="4" spans="1:5">
      <c r="A4" s="330" t="s">
        <v>2122</v>
      </c>
      <c r="B4" s="331"/>
      <c r="C4" s="331"/>
      <c r="D4" s="331"/>
      <c r="E4" s="332"/>
    </row>
    <row r="5" spans="1:5">
      <c r="A5" s="261"/>
      <c r="B5" s="181"/>
      <c r="C5" s="181"/>
      <c r="D5" s="181"/>
      <c r="E5" s="262"/>
    </row>
    <row r="6" spans="1:5">
      <c r="A6" s="330" t="s">
        <v>71</v>
      </c>
      <c r="B6" s="331"/>
      <c r="C6" s="331"/>
      <c r="D6" s="331"/>
      <c r="E6" s="332"/>
    </row>
    <row r="7" spans="1:5">
      <c r="A7" s="340" t="s">
        <v>1611</v>
      </c>
      <c r="B7" s="341"/>
      <c r="C7" s="341"/>
      <c r="D7" s="341"/>
      <c r="E7" s="342"/>
    </row>
    <row r="8" spans="1:5">
      <c r="A8" s="340" t="s">
        <v>2053</v>
      </c>
      <c r="B8" s="341"/>
      <c r="C8" s="341"/>
      <c r="D8" s="341"/>
      <c r="E8" s="342"/>
    </row>
    <row r="9" spans="1:5">
      <c r="A9" s="340" t="s">
        <v>2118</v>
      </c>
      <c r="B9" s="341"/>
      <c r="C9" s="341"/>
      <c r="D9" s="341"/>
      <c r="E9" s="342"/>
    </row>
    <row r="10" spans="1:5">
      <c r="A10" s="340" t="s">
        <v>2121</v>
      </c>
      <c r="B10" s="341"/>
      <c r="C10" s="341"/>
      <c r="D10" s="341"/>
      <c r="E10" s="342"/>
    </row>
    <row r="11" spans="1:5">
      <c r="A11" s="337"/>
      <c r="B11" s="338"/>
      <c r="C11" s="338"/>
      <c r="D11" s="338"/>
      <c r="E11" s="339"/>
    </row>
    <row r="12" spans="1:5">
      <c r="A12" s="324"/>
      <c r="B12" s="325"/>
      <c r="C12" s="325"/>
      <c r="D12" s="325"/>
      <c r="E12" s="326"/>
    </row>
    <row r="13" spans="1:5" ht="70.5" customHeight="1">
      <c r="A13" s="333" t="s">
        <v>2054</v>
      </c>
      <c r="B13" s="325"/>
      <c r="C13" s="325"/>
      <c r="D13" s="325"/>
      <c r="E13" s="326"/>
    </row>
    <row r="14" spans="1:5">
      <c r="A14" s="324"/>
      <c r="B14" s="325"/>
      <c r="C14" s="325"/>
      <c r="D14" s="325"/>
      <c r="E14" s="326"/>
    </row>
    <row r="15" spans="1:5" ht="44.5" customHeight="1">
      <c r="A15" s="324" t="s">
        <v>70</v>
      </c>
      <c r="B15" s="325"/>
      <c r="C15" s="325"/>
      <c r="D15" s="325"/>
      <c r="E15" s="326"/>
    </row>
    <row r="16" spans="1:5" ht="10.5" customHeight="1">
      <c r="A16" s="324"/>
      <c r="B16" s="325"/>
      <c r="C16" s="325"/>
      <c r="D16" s="325"/>
      <c r="E16" s="326"/>
    </row>
    <row r="17" spans="1:5" ht="28.5" customHeight="1">
      <c r="A17" s="321" t="s">
        <v>1612</v>
      </c>
      <c r="B17" s="322"/>
      <c r="C17" s="322"/>
      <c r="D17" s="322"/>
      <c r="E17" s="323"/>
    </row>
    <row r="18" spans="1:5" ht="10.9" customHeight="1">
      <c r="A18" s="263"/>
      <c r="B18" s="40"/>
      <c r="C18" s="40"/>
      <c r="D18" s="40"/>
      <c r="E18" s="264"/>
    </row>
    <row r="19" spans="1:5" ht="7.9" customHeight="1">
      <c r="A19" s="315"/>
      <c r="B19" s="316"/>
      <c r="C19" s="316"/>
      <c r="D19" s="316"/>
      <c r="E19" s="317"/>
    </row>
    <row r="20" spans="1:5" ht="33" customHeight="1">
      <c r="A20" s="312" t="s">
        <v>48</v>
      </c>
      <c r="B20" s="313"/>
      <c r="C20" s="313"/>
      <c r="D20" s="313"/>
      <c r="E20" s="314"/>
    </row>
    <row r="21" spans="1:5" ht="7.9" customHeight="1">
      <c r="A21" s="318"/>
      <c r="B21" s="319"/>
      <c r="C21" s="319"/>
      <c r="D21" s="319"/>
      <c r="E21" s="320"/>
    </row>
  </sheetData>
  <sheetProtection sheet="1" objects="1" scenarios="1"/>
  <mergeCells count="18">
    <mergeCell ref="A1:E1"/>
    <mergeCell ref="A4:E4"/>
    <mergeCell ref="A13:E13"/>
    <mergeCell ref="A15:E15"/>
    <mergeCell ref="A2:E2"/>
    <mergeCell ref="A6:E6"/>
    <mergeCell ref="A12:E12"/>
    <mergeCell ref="A11:E11"/>
    <mergeCell ref="A7:E7"/>
    <mergeCell ref="A8:E8"/>
    <mergeCell ref="A9:E9"/>
    <mergeCell ref="A10:E10"/>
    <mergeCell ref="A20:E20"/>
    <mergeCell ref="A19:E19"/>
    <mergeCell ref="A21:E21"/>
    <mergeCell ref="A17:E17"/>
    <mergeCell ref="A14:E14"/>
    <mergeCell ref="A16:E16"/>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pageSetUpPr fitToPage="1"/>
  </sheetPr>
  <dimension ref="A1:D26"/>
  <sheetViews>
    <sheetView zoomScaleNormal="100" workbookViewId="0">
      <selection sqref="A1:D1"/>
    </sheetView>
  </sheetViews>
  <sheetFormatPr defaultRowHeight="12.3"/>
  <cols>
    <col min="1" max="1" width="25.71875" customWidth="1"/>
    <col min="2" max="2" width="21.27734375" customWidth="1"/>
    <col min="3" max="3" width="23.5546875" customWidth="1"/>
    <col min="4" max="4" width="24.71875" customWidth="1"/>
  </cols>
  <sheetData>
    <row r="1" spans="1:4" ht="25.2">
      <c r="A1" s="361" t="s">
        <v>1613</v>
      </c>
      <c r="B1" s="362"/>
      <c r="C1" s="362"/>
      <c r="D1" s="363"/>
    </row>
    <row r="2" spans="1:4" ht="15.6" customHeight="1">
      <c r="A2" s="364" t="s">
        <v>55</v>
      </c>
      <c r="B2" s="365"/>
      <c r="C2" s="365"/>
      <c r="D2" s="366"/>
    </row>
    <row r="3" spans="1:4">
      <c r="A3" s="367"/>
      <c r="B3" s="368"/>
      <c r="C3" s="368"/>
      <c r="D3" s="369"/>
    </row>
    <row r="4" spans="1:4">
      <c r="A4" s="343" t="s">
        <v>56</v>
      </c>
      <c r="B4" s="344"/>
      <c r="C4" s="344"/>
      <c r="D4" s="345"/>
    </row>
    <row r="5" spans="1:4" ht="30" customHeight="1">
      <c r="A5" s="349" t="s">
        <v>1309</v>
      </c>
      <c r="B5" s="350"/>
      <c r="C5" s="350"/>
      <c r="D5" s="351"/>
    </row>
    <row r="6" spans="1:4">
      <c r="A6" s="352"/>
      <c r="B6" s="353"/>
      <c r="C6" s="353"/>
      <c r="D6" s="354"/>
    </row>
    <row r="7" spans="1:4">
      <c r="A7" s="343" t="s">
        <v>57</v>
      </c>
      <c r="B7" s="344"/>
      <c r="C7" s="344"/>
      <c r="D7" s="345"/>
    </row>
    <row r="8" spans="1:4" ht="18" customHeight="1">
      <c r="A8" s="352" t="s">
        <v>62</v>
      </c>
      <c r="B8" s="353"/>
      <c r="C8" s="353"/>
      <c r="D8" s="354"/>
    </row>
    <row r="9" spans="1:4">
      <c r="A9" s="352"/>
      <c r="B9" s="353"/>
      <c r="C9" s="353"/>
      <c r="D9" s="354"/>
    </row>
    <row r="10" spans="1:4">
      <c r="A10" s="343" t="s">
        <v>60</v>
      </c>
      <c r="B10" s="344"/>
      <c r="C10" s="344"/>
      <c r="D10" s="345"/>
    </row>
    <row r="11" spans="1:4" ht="44.5" customHeight="1">
      <c r="A11" s="358" t="s">
        <v>1460</v>
      </c>
      <c r="B11" s="359"/>
      <c r="C11" s="359"/>
      <c r="D11" s="360"/>
    </row>
    <row r="12" spans="1:4">
      <c r="A12" s="352"/>
      <c r="B12" s="353"/>
      <c r="C12" s="353"/>
      <c r="D12" s="354"/>
    </row>
    <row r="13" spans="1:4">
      <c r="A13" s="343" t="s">
        <v>61</v>
      </c>
      <c r="B13" s="344"/>
      <c r="C13" s="344"/>
      <c r="D13" s="345"/>
    </row>
    <row r="14" spans="1:4" ht="54.75" customHeight="1">
      <c r="A14" s="349" t="s">
        <v>1310</v>
      </c>
      <c r="B14" s="350"/>
      <c r="C14" s="350"/>
      <c r="D14" s="351"/>
    </row>
    <row r="15" spans="1:4">
      <c r="A15" s="352"/>
      <c r="B15" s="353"/>
      <c r="C15" s="353"/>
      <c r="D15" s="354"/>
    </row>
    <row r="16" spans="1:4">
      <c r="A16" s="343" t="s">
        <v>58</v>
      </c>
      <c r="B16" s="344"/>
      <c r="C16" s="344"/>
      <c r="D16" s="345"/>
    </row>
    <row r="17" spans="1:4" ht="81" customHeight="1">
      <c r="A17" s="355" t="s">
        <v>2055</v>
      </c>
      <c r="B17" s="356"/>
      <c r="C17" s="356"/>
      <c r="D17" s="357"/>
    </row>
    <row r="18" spans="1:4">
      <c r="A18" s="352"/>
      <c r="B18" s="353"/>
      <c r="C18" s="353"/>
      <c r="D18" s="354"/>
    </row>
    <row r="19" spans="1:4">
      <c r="A19" s="343" t="s">
        <v>34</v>
      </c>
      <c r="B19" s="344"/>
      <c r="C19" s="344"/>
      <c r="D19" s="345"/>
    </row>
    <row r="20" spans="1:4" ht="27.75" customHeight="1">
      <c r="A20" s="349" t="s">
        <v>1461</v>
      </c>
      <c r="B20" s="350"/>
      <c r="C20" s="350"/>
      <c r="D20" s="351"/>
    </row>
    <row r="21" spans="1:4">
      <c r="A21" s="352"/>
      <c r="B21" s="353"/>
      <c r="C21" s="353"/>
      <c r="D21" s="354"/>
    </row>
    <row r="22" spans="1:4">
      <c r="A22" s="343" t="s">
        <v>59</v>
      </c>
      <c r="B22" s="344"/>
      <c r="C22" s="344"/>
      <c r="D22" s="345"/>
    </row>
    <row r="23" spans="1:4" ht="81" customHeight="1">
      <c r="A23" s="355" t="s">
        <v>2056</v>
      </c>
      <c r="B23" s="356"/>
      <c r="C23" s="356"/>
      <c r="D23" s="357"/>
    </row>
    <row r="24" spans="1:4">
      <c r="A24" s="352"/>
      <c r="B24" s="353"/>
      <c r="C24" s="353"/>
      <c r="D24" s="354"/>
    </row>
    <row r="25" spans="1:4">
      <c r="A25" s="343" t="s">
        <v>72</v>
      </c>
      <c r="B25" s="344"/>
      <c r="C25" s="344"/>
      <c r="D25" s="345"/>
    </row>
    <row r="26" spans="1:4" ht="42.6" customHeight="1">
      <c r="A26" s="346" t="s">
        <v>2057</v>
      </c>
      <c r="B26" s="347"/>
      <c r="C26" s="347"/>
      <c r="D26" s="348"/>
    </row>
  </sheetData>
  <sheetProtection sheet="1" objects="1" scenarios="1"/>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ageMargins left="0.25" right="0.25" top="0.75" bottom="0.75" header="0.3" footer="0.3"/>
  <pageSetup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D50"/>
  <sheetViews>
    <sheetView zoomScaleNormal="100" workbookViewId="0"/>
  </sheetViews>
  <sheetFormatPr defaultColWidth="8.83203125" defaultRowHeight="12.6"/>
  <cols>
    <col min="1" max="1" width="12.71875" style="2" customWidth="1"/>
    <col min="2" max="2" width="35.71875" style="2" customWidth="1"/>
    <col min="3" max="3" width="95.83203125" style="2" customWidth="1"/>
    <col min="4" max="16384" width="8.83203125" style="2"/>
  </cols>
  <sheetData>
    <row r="1" spans="1:4" customFormat="1" ht="25.2">
      <c r="A1" s="232" t="s">
        <v>1613</v>
      </c>
      <c r="B1" s="233"/>
      <c r="C1" s="234"/>
      <c r="D1" s="41"/>
    </row>
    <row r="2" spans="1:4" customFormat="1" ht="15.6" customHeight="1">
      <c r="A2" s="235" t="s">
        <v>65</v>
      </c>
      <c r="B2" s="236"/>
      <c r="C2" s="237"/>
      <c r="D2" s="41"/>
    </row>
    <row r="3" spans="1:4" ht="7.9" customHeight="1">
      <c r="A3" s="238"/>
      <c r="B3" s="239"/>
      <c r="C3" s="240"/>
    </row>
    <row r="4" spans="1:4">
      <c r="A4" s="241" t="s">
        <v>52</v>
      </c>
      <c r="B4" s="129"/>
      <c r="C4" s="242"/>
    </row>
    <row r="5" spans="1:4" ht="46.15" customHeight="1">
      <c r="A5" s="373" t="s">
        <v>1544</v>
      </c>
      <c r="B5" s="374"/>
      <c r="C5" s="375"/>
    </row>
    <row r="6" spans="1:4" ht="7.15" customHeight="1">
      <c r="A6" s="376"/>
      <c r="B6" s="377"/>
      <c r="C6" s="378"/>
    </row>
    <row r="7" spans="1:4" ht="55.5" customHeight="1">
      <c r="A7" s="376" t="s">
        <v>2058</v>
      </c>
      <c r="B7" s="377"/>
      <c r="C7" s="378"/>
    </row>
    <row r="8" spans="1:4" ht="7.15" customHeight="1">
      <c r="A8" s="376"/>
      <c r="B8" s="377"/>
      <c r="C8" s="378"/>
    </row>
    <row r="9" spans="1:4" ht="33" customHeight="1">
      <c r="A9" s="376" t="s">
        <v>1554</v>
      </c>
      <c r="B9" s="377"/>
      <c r="C9" s="378"/>
    </row>
    <row r="10" spans="1:4" ht="7.15" customHeight="1">
      <c r="A10" s="370"/>
      <c r="B10" s="371"/>
      <c r="C10" s="372"/>
    </row>
    <row r="11" spans="1:4" s="41" customFormat="1">
      <c r="A11" s="126" t="s">
        <v>66</v>
      </c>
      <c r="B11" s="127"/>
      <c r="C11" s="128"/>
    </row>
    <row r="12" spans="1:4">
      <c r="A12" s="38" t="s">
        <v>49</v>
      </c>
      <c r="B12" s="39" t="s">
        <v>50</v>
      </c>
      <c r="C12" s="42" t="s">
        <v>51</v>
      </c>
    </row>
    <row r="13" spans="1:4" ht="25.2">
      <c r="A13" s="139" t="s">
        <v>1492</v>
      </c>
      <c r="B13" s="43" t="s">
        <v>1567</v>
      </c>
      <c r="C13" s="140" t="s">
        <v>1614</v>
      </c>
    </row>
    <row r="14" spans="1:4" ht="25.2">
      <c r="A14" s="139" t="s">
        <v>1493</v>
      </c>
      <c r="B14" s="43" t="s">
        <v>1469</v>
      </c>
      <c r="C14" s="243" t="s">
        <v>1615</v>
      </c>
    </row>
    <row r="15" spans="1:4" ht="88.2">
      <c r="A15" s="139" t="s">
        <v>1494</v>
      </c>
      <c r="B15" s="43" t="s">
        <v>1465</v>
      </c>
      <c r="C15" s="140" t="s">
        <v>2006</v>
      </c>
    </row>
    <row r="16" spans="1:4" ht="63">
      <c r="A16" s="139" t="s">
        <v>1495</v>
      </c>
      <c r="B16" s="43" t="s">
        <v>1466</v>
      </c>
      <c r="C16" s="140" t="s">
        <v>1616</v>
      </c>
    </row>
    <row r="17" spans="1:3" ht="37.799999999999997">
      <c r="A17" s="139" t="s">
        <v>1496</v>
      </c>
      <c r="B17" s="43" t="s">
        <v>1486</v>
      </c>
      <c r="C17" s="140" t="s">
        <v>1504</v>
      </c>
    </row>
    <row r="18" spans="1:3" ht="63">
      <c r="A18" s="139" t="s">
        <v>1497</v>
      </c>
      <c r="B18" s="43" t="s">
        <v>1431</v>
      </c>
      <c r="C18" s="140" t="s">
        <v>1574</v>
      </c>
    </row>
    <row r="19" spans="1:3" ht="25.2">
      <c r="A19" s="139" t="s">
        <v>1498</v>
      </c>
      <c r="B19" s="43" t="s">
        <v>1485</v>
      </c>
      <c r="C19" s="140" t="s">
        <v>1505</v>
      </c>
    </row>
    <row r="20" spans="1:3" ht="25.2">
      <c r="A20" s="139" t="s">
        <v>1499</v>
      </c>
      <c r="B20" s="43" t="s">
        <v>1477</v>
      </c>
      <c r="C20" s="140" t="s">
        <v>1506</v>
      </c>
    </row>
    <row r="21" spans="1:3" s="41" customFormat="1" ht="37.799999999999997">
      <c r="A21" s="139" t="s">
        <v>53</v>
      </c>
      <c r="B21" s="43" t="s">
        <v>1467</v>
      </c>
      <c r="C21" s="140" t="s">
        <v>1617</v>
      </c>
    </row>
    <row r="22" spans="1:3" s="41" customFormat="1">
      <c r="A22" s="139" t="s">
        <v>1432</v>
      </c>
      <c r="B22" s="43" t="s">
        <v>25</v>
      </c>
      <c r="C22" s="140" t="s">
        <v>1507</v>
      </c>
    </row>
    <row r="23" spans="1:3" s="41" customFormat="1" ht="63">
      <c r="A23" s="139" t="s">
        <v>1500</v>
      </c>
      <c r="B23" s="43" t="s">
        <v>29</v>
      </c>
      <c r="C23" s="140" t="s">
        <v>1509</v>
      </c>
    </row>
    <row r="24" spans="1:3">
      <c r="A24" s="139" t="s">
        <v>1501</v>
      </c>
      <c r="B24" s="43" t="s">
        <v>1307</v>
      </c>
      <c r="C24" s="140" t="s">
        <v>1508</v>
      </c>
    </row>
    <row r="25" spans="1:3" ht="50.4">
      <c r="A25" s="139" t="s">
        <v>1502</v>
      </c>
      <c r="B25" s="43" t="s">
        <v>45</v>
      </c>
      <c r="C25" s="140" t="s">
        <v>1510</v>
      </c>
    </row>
    <row r="26" spans="1:3" s="41" customFormat="1" ht="63">
      <c r="A26" s="139" t="s">
        <v>1503</v>
      </c>
      <c r="B26" s="43" t="s">
        <v>7</v>
      </c>
      <c r="C26" s="140" t="s">
        <v>1618</v>
      </c>
    </row>
    <row r="27" spans="1:3" s="41" customFormat="1">
      <c r="A27" s="134" t="s">
        <v>1511</v>
      </c>
      <c r="B27" s="135"/>
      <c r="C27" s="296"/>
    </row>
    <row r="28" spans="1:3" s="41" customFormat="1" ht="37.799999999999997">
      <c r="A28" s="139" t="s">
        <v>1533</v>
      </c>
      <c r="B28" s="43" t="s">
        <v>1482</v>
      </c>
      <c r="C28" s="140" t="s">
        <v>1555</v>
      </c>
    </row>
    <row r="29" spans="1:3" s="41" customFormat="1" ht="37.799999999999997">
      <c r="A29" s="139" t="s">
        <v>1534</v>
      </c>
      <c r="B29" s="43" t="s">
        <v>1483</v>
      </c>
      <c r="C29" s="140" t="s">
        <v>1556</v>
      </c>
    </row>
    <row r="30" spans="1:3" s="41" customFormat="1" ht="25.2">
      <c r="A30" s="139" t="s">
        <v>1535</v>
      </c>
      <c r="B30" s="43" t="s">
        <v>1484</v>
      </c>
      <c r="C30" s="140" t="s">
        <v>1557</v>
      </c>
    </row>
    <row r="31" spans="1:3" s="41" customFormat="1">
      <c r="A31" s="134" t="s">
        <v>1520</v>
      </c>
      <c r="B31" s="135"/>
      <c r="C31" s="296"/>
    </row>
    <row r="32" spans="1:3" s="41" customFormat="1" ht="50.4">
      <c r="A32" s="139" t="s">
        <v>1527</v>
      </c>
      <c r="B32" s="43" t="s">
        <v>1530</v>
      </c>
      <c r="C32" s="140" t="s">
        <v>1531</v>
      </c>
    </row>
    <row r="33" spans="1:3" s="41" customFormat="1">
      <c r="A33" s="134" t="s">
        <v>1512</v>
      </c>
      <c r="B33" s="135"/>
      <c r="C33" s="296"/>
    </row>
    <row r="34" spans="1:3" s="41" customFormat="1" ht="25.2">
      <c r="A34" s="139" t="s">
        <v>1528</v>
      </c>
      <c r="B34" s="43" t="s">
        <v>1513</v>
      </c>
      <c r="C34" s="140" t="s">
        <v>1514</v>
      </c>
    </row>
    <row r="35" spans="1:3" s="41" customFormat="1">
      <c r="A35" s="134" t="s">
        <v>1515</v>
      </c>
      <c r="B35" s="135"/>
      <c r="C35" s="296"/>
    </row>
    <row r="36" spans="1:3" s="41" customFormat="1">
      <c r="A36" s="139" t="s">
        <v>1529</v>
      </c>
      <c r="B36" s="43" t="s">
        <v>1519</v>
      </c>
      <c r="C36" s="140" t="s">
        <v>1516</v>
      </c>
    </row>
    <row r="37" spans="1:3" s="41" customFormat="1">
      <c r="A37" s="134" t="s">
        <v>1517</v>
      </c>
      <c r="B37" s="135"/>
      <c r="C37" s="296"/>
    </row>
    <row r="38" spans="1:3" s="41" customFormat="1" ht="37.799999999999997">
      <c r="A38" s="139" t="s">
        <v>2037</v>
      </c>
      <c r="B38" s="43" t="s">
        <v>1518</v>
      </c>
      <c r="C38" s="244" t="s">
        <v>1536</v>
      </c>
    </row>
    <row r="39" spans="1:3" s="41" customFormat="1">
      <c r="A39" s="134" t="s">
        <v>67</v>
      </c>
      <c r="B39" s="135"/>
      <c r="C39" s="296"/>
    </row>
    <row r="40" spans="1:3">
      <c r="A40" s="139" t="s">
        <v>1537</v>
      </c>
      <c r="B40" s="43" t="s">
        <v>1311</v>
      </c>
      <c r="C40" s="140" t="s">
        <v>2005</v>
      </c>
    </row>
    <row r="41" spans="1:3" ht="25.2">
      <c r="A41" s="139" t="s">
        <v>2038</v>
      </c>
      <c r="B41" s="43" t="s">
        <v>69</v>
      </c>
      <c r="C41" s="140" t="s">
        <v>2039</v>
      </c>
    </row>
    <row r="42" spans="1:3" ht="37.799999999999997">
      <c r="A42" s="139" t="s">
        <v>2040</v>
      </c>
      <c r="B42" s="43" t="s">
        <v>68</v>
      </c>
      <c r="C42" s="140" t="s">
        <v>2049</v>
      </c>
    </row>
    <row r="43" spans="1:3" ht="25.2">
      <c r="A43" s="139" t="s">
        <v>2041</v>
      </c>
      <c r="B43" s="43" t="s">
        <v>43</v>
      </c>
      <c r="C43" s="140" t="s">
        <v>1538</v>
      </c>
    </row>
    <row r="44" spans="1:3" ht="50.4">
      <c r="A44" s="139" t="s">
        <v>2042</v>
      </c>
      <c r="B44" s="43" t="s">
        <v>1539</v>
      </c>
      <c r="C44" s="140" t="s">
        <v>1540</v>
      </c>
    </row>
    <row r="45" spans="1:3" ht="126">
      <c r="A45" s="139" t="s">
        <v>2043</v>
      </c>
      <c r="B45" s="43" t="s">
        <v>1549</v>
      </c>
      <c r="C45" s="140" t="s">
        <v>1569</v>
      </c>
    </row>
    <row r="46" spans="1:3" ht="25.2">
      <c r="A46" s="139" t="s">
        <v>2044</v>
      </c>
      <c r="B46" s="44" t="s">
        <v>2052</v>
      </c>
      <c r="C46" s="140" t="s">
        <v>2051</v>
      </c>
    </row>
    <row r="47" spans="1:3" ht="37.799999999999997">
      <c r="A47" s="139" t="s">
        <v>2045</v>
      </c>
      <c r="B47" s="43" t="s">
        <v>1430</v>
      </c>
      <c r="C47" s="140" t="s">
        <v>1541</v>
      </c>
    </row>
    <row r="48" spans="1:3" ht="25.2">
      <c r="A48" s="139" t="s">
        <v>2046</v>
      </c>
      <c r="B48" s="43" t="s">
        <v>16</v>
      </c>
      <c r="C48" s="140" t="s">
        <v>1542</v>
      </c>
    </row>
    <row r="49" spans="1:3" s="41" customFormat="1">
      <c r="A49" s="139" t="s">
        <v>2047</v>
      </c>
      <c r="B49" s="43" t="s">
        <v>1619</v>
      </c>
      <c r="C49" s="140" t="s">
        <v>1620</v>
      </c>
    </row>
    <row r="50" spans="1:3">
      <c r="A50" s="245" t="s">
        <v>2048</v>
      </c>
      <c r="B50" s="246" t="s">
        <v>23</v>
      </c>
      <c r="C50" s="247" t="s">
        <v>1543</v>
      </c>
    </row>
  </sheetData>
  <sheetProtection sheet="1" objects="1" scenarios="1"/>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pageSetUpPr fitToPage="1"/>
  </sheetPr>
  <dimension ref="B1:H83"/>
  <sheetViews>
    <sheetView showGridLines="0" zoomScale="80" zoomScaleNormal="80" workbookViewId="0"/>
  </sheetViews>
  <sheetFormatPr defaultColWidth="9.1640625" defaultRowHeight="12.3"/>
  <cols>
    <col min="1" max="1" width="3.44140625" style="10" customWidth="1"/>
    <col min="2" max="2" width="3.44140625" style="23" customWidth="1"/>
    <col min="3" max="3" width="53.83203125" style="24" customWidth="1"/>
    <col min="4" max="4" width="2.27734375" style="24" bestFit="1" customWidth="1"/>
    <col min="5" max="5" width="32.71875" style="26" customWidth="1"/>
    <col min="6" max="6" width="2.71875" style="24" customWidth="1"/>
    <col min="7" max="7" width="82.83203125" style="25" customWidth="1"/>
    <col min="8" max="8" width="1.71875" style="9" customWidth="1"/>
    <col min="9" max="16384" width="9.1640625" style="10"/>
  </cols>
  <sheetData>
    <row r="1" spans="2:8" ht="21" customHeight="1">
      <c r="B1" s="248">
        <v>1</v>
      </c>
      <c r="C1" s="249" t="s">
        <v>3</v>
      </c>
      <c r="D1" s="249" t="s">
        <v>4</v>
      </c>
      <c r="E1" s="249" t="s">
        <v>5</v>
      </c>
      <c r="F1" s="250" t="s">
        <v>31</v>
      </c>
      <c r="G1" s="251" t="s">
        <v>32</v>
      </c>
    </row>
    <row r="2" spans="2:8" ht="54" customHeight="1">
      <c r="B2" s="252">
        <f>B1+1</f>
        <v>2</v>
      </c>
      <c r="C2" s="379" t="s">
        <v>1680</v>
      </c>
      <c r="D2" s="380"/>
      <c r="E2" s="380"/>
      <c r="F2" s="380"/>
      <c r="G2" s="177"/>
    </row>
    <row r="3" spans="2:8" ht="145.5" customHeight="1">
      <c r="B3" s="252">
        <f t="shared" ref="B3:B73" si="0">B2+1</f>
        <v>3</v>
      </c>
      <c r="C3" s="381" t="s">
        <v>2059</v>
      </c>
      <c r="D3" s="382"/>
      <c r="E3" s="382"/>
      <c r="F3" s="382"/>
      <c r="G3" s="383"/>
    </row>
    <row r="4" spans="2:8" ht="20.25" customHeight="1">
      <c r="B4" s="252">
        <f t="shared" si="0"/>
        <v>4</v>
      </c>
      <c r="C4" s="149" t="s">
        <v>2</v>
      </c>
      <c r="D4" s="138"/>
      <c r="E4" s="45"/>
      <c r="F4" s="136" t="s">
        <v>1475</v>
      </c>
      <c r="G4" s="137"/>
    </row>
    <row r="5" spans="2:8">
      <c r="B5" s="252">
        <f t="shared" si="0"/>
        <v>5</v>
      </c>
      <c r="C5" s="228" t="s">
        <v>9</v>
      </c>
      <c r="D5" s="229"/>
      <c r="E5" s="229" t="s">
        <v>10</v>
      </c>
      <c r="F5" s="230"/>
      <c r="G5" s="231" t="s">
        <v>11</v>
      </c>
      <c r="H5" s="11"/>
    </row>
    <row r="6" spans="2:8" ht="12.75" customHeight="1">
      <c r="B6" s="252">
        <f t="shared" si="0"/>
        <v>6</v>
      </c>
      <c r="C6" s="223" t="s">
        <v>24</v>
      </c>
      <c r="D6" s="224"/>
      <c r="E6" s="225"/>
      <c r="F6" s="226"/>
      <c r="G6" s="227"/>
      <c r="H6" s="12"/>
    </row>
    <row r="7" spans="2:8" ht="12.75" customHeight="1">
      <c r="B7" s="252">
        <f t="shared" si="0"/>
        <v>7</v>
      </c>
      <c r="C7" s="151" t="s">
        <v>1567</v>
      </c>
      <c r="D7" s="49"/>
      <c r="E7" s="13">
        <v>500000</v>
      </c>
      <c r="F7" s="50"/>
      <c r="G7" s="152" t="s">
        <v>1470</v>
      </c>
      <c r="H7" s="11"/>
    </row>
    <row r="8" spans="2:8" ht="12.75" customHeight="1">
      <c r="B8" s="252">
        <f t="shared" si="0"/>
        <v>8</v>
      </c>
      <c r="C8" s="151" t="s">
        <v>1469</v>
      </c>
      <c r="D8" s="49"/>
      <c r="E8" s="96">
        <v>43101</v>
      </c>
      <c r="F8" s="50"/>
      <c r="G8" s="152" t="s">
        <v>1473</v>
      </c>
      <c r="H8" s="11"/>
    </row>
    <row r="9" spans="2:8" ht="12.75" customHeight="1">
      <c r="B9" s="252">
        <f t="shared" si="0"/>
        <v>9</v>
      </c>
      <c r="C9" s="151" t="s">
        <v>1465</v>
      </c>
      <c r="D9" s="49"/>
      <c r="E9" s="96">
        <v>43114</v>
      </c>
      <c r="F9" s="51"/>
      <c r="G9" s="152" t="s">
        <v>1471</v>
      </c>
      <c r="H9" s="94"/>
    </row>
    <row r="10" spans="2:8">
      <c r="B10" s="252">
        <f t="shared" si="0"/>
        <v>10</v>
      </c>
      <c r="C10" s="151" t="s">
        <v>1466</v>
      </c>
      <c r="D10" s="49"/>
      <c r="E10" s="96">
        <v>43130</v>
      </c>
      <c r="F10" s="51"/>
      <c r="G10" s="152" t="s">
        <v>1471</v>
      </c>
      <c r="H10" s="94"/>
    </row>
    <row r="11" spans="2:8">
      <c r="B11" s="252">
        <f t="shared" si="0"/>
        <v>11</v>
      </c>
      <c r="C11" s="153" t="s">
        <v>1486</v>
      </c>
      <c r="D11" s="49"/>
      <c r="E11" s="14" t="s">
        <v>18</v>
      </c>
      <c r="F11" s="51"/>
      <c r="G11" s="152" t="s">
        <v>1553</v>
      </c>
      <c r="H11" s="94"/>
    </row>
    <row r="12" spans="2:8">
      <c r="B12" s="252">
        <f t="shared" si="0"/>
        <v>12</v>
      </c>
      <c r="C12" s="153" t="s">
        <v>1431</v>
      </c>
      <c r="D12" s="49"/>
      <c r="E12" s="14" t="s">
        <v>19</v>
      </c>
      <c r="F12" s="51"/>
      <c r="G12" s="152" t="s">
        <v>1553</v>
      </c>
      <c r="H12" s="94"/>
    </row>
    <row r="13" spans="2:8">
      <c r="B13" s="252">
        <f t="shared" si="0"/>
        <v>13</v>
      </c>
      <c r="C13" s="153" t="s">
        <v>1485</v>
      </c>
      <c r="D13" s="49"/>
      <c r="E13" s="14" t="s">
        <v>18</v>
      </c>
      <c r="F13" s="51"/>
      <c r="G13" s="152" t="s">
        <v>1553</v>
      </c>
      <c r="H13" s="94"/>
    </row>
    <row r="14" spans="2:8">
      <c r="B14" s="252">
        <f t="shared" si="0"/>
        <v>14</v>
      </c>
      <c r="C14" s="151" t="s">
        <v>1477</v>
      </c>
      <c r="D14" s="49"/>
      <c r="E14" s="14">
        <v>1</v>
      </c>
      <c r="F14" s="51"/>
      <c r="G14" s="152" t="s">
        <v>1553</v>
      </c>
      <c r="H14" s="11"/>
    </row>
    <row r="15" spans="2:8" ht="12.75" customHeight="1">
      <c r="B15" s="252">
        <f t="shared" si="0"/>
        <v>15</v>
      </c>
      <c r="C15" s="151" t="s">
        <v>1467</v>
      </c>
      <c r="D15" s="49"/>
      <c r="E15" s="97" t="s">
        <v>1589</v>
      </c>
      <c r="F15" s="51"/>
      <c r="G15" s="152" t="s">
        <v>1472</v>
      </c>
      <c r="H15" s="11"/>
    </row>
    <row r="16" spans="2:8" ht="12.75" customHeight="1">
      <c r="B16" s="252">
        <f t="shared" si="0"/>
        <v>16</v>
      </c>
      <c r="C16" s="151" t="s">
        <v>25</v>
      </c>
      <c r="D16" s="49"/>
      <c r="E16" s="15">
        <v>18</v>
      </c>
      <c r="F16" s="51"/>
      <c r="G16" s="152" t="s">
        <v>28</v>
      </c>
      <c r="H16" s="11"/>
    </row>
    <row r="17" spans="2:8">
      <c r="B17" s="252">
        <f t="shared" si="0"/>
        <v>17</v>
      </c>
      <c r="C17" s="151" t="s">
        <v>29</v>
      </c>
      <c r="D17" s="49"/>
      <c r="E17" s="16">
        <v>0</v>
      </c>
      <c r="F17" s="51"/>
      <c r="G17" s="152" t="s">
        <v>15</v>
      </c>
      <c r="H17" s="94"/>
    </row>
    <row r="18" spans="2:8">
      <c r="B18" s="252">
        <f t="shared" si="0"/>
        <v>18</v>
      </c>
      <c r="C18" s="151" t="s">
        <v>1307</v>
      </c>
      <c r="D18" s="49"/>
      <c r="E18" s="16">
        <v>0</v>
      </c>
      <c r="F18" s="51"/>
      <c r="G18" s="152" t="s">
        <v>1308</v>
      </c>
      <c r="H18" s="11"/>
    </row>
    <row r="19" spans="2:8">
      <c r="B19" s="252">
        <f t="shared" si="0"/>
        <v>19</v>
      </c>
      <c r="C19" s="151" t="s">
        <v>45</v>
      </c>
      <c r="D19" s="49"/>
      <c r="E19" s="17" t="s">
        <v>2120</v>
      </c>
      <c r="F19" s="52"/>
      <c r="G19" s="152" t="s">
        <v>77</v>
      </c>
      <c r="H19" s="11"/>
    </row>
    <row r="20" spans="2:8">
      <c r="B20" s="252">
        <f t="shared" si="0"/>
        <v>20</v>
      </c>
      <c r="C20" s="151" t="s">
        <v>7</v>
      </c>
      <c r="D20" s="49"/>
      <c r="E20" s="37" t="s">
        <v>1106</v>
      </c>
      <c r="F20" s="53"/>
      <c r="G20" s="152" t="s">
        <v>6</v>
      </c>
      <c r="H20" s="11"/>
    </row>
    <row r="21" spans="2:8" ht="12.75" customHeight="1">
      <c r="B21" s="252">
        <f t="shared" si="0"/>
        <v>21</v>
      </c>
      <c r="C21" s="150" t="s">
        <v>1476</v>
      </c>
      <c r="D21" s="54"/>
      <c r="E21" s="55"/>
      <c r="F21" s="56"/>
      <c r="G21" s="57"/>
      <c r="H21" s="11"/>
    </row>
    <row r="22" spans="2:8" ht="12.75" customHeight="1">
      <c r="B22" s="252">
        <f t="shared" si="0"/>
        <v>22</v>
      </c>
      <c r="C22" s="151" t="s">
        <v>1482</v>
      </c>
      <c r="D22" s="49"/>
      <c r="E22" s="104">
        <f>IF(OR(E15=20,E15=30), (E10-E8+1), (E10-E8))</f>
        <v>29</v>
      </c>
      <c r="F22" s="51"/>
      <c r="G22" s="152" t="s">
        <v>1490</v>
      </c>
      <c r="H22" s="11"/>
    </row>
    <row r="23" spans="2:8" ht="12.75" customHeight="1">
      <c r="B23" s="252">
        <f t="shared" si="0"/>
        <v>23</v>
      </c>
      <c r="C23" s="151" t="s">
        <v>1483</v>
      </c>
      <c r="D23" s="49"/>
      <c r="E23" s="104">
        <f>IF(OR(E15=20,E15=30), (E10-E9+1), (E10-E9))</f>
        <v>16</v>
      </c>
      <c r="F23" s="51"/>
      <c r="G23" s="152" t="s">
        <v>1491</v>
      </c>
      <c r="H23" s="11"/>
    </row>
    <row r="24" spans="2:8" ht="12.75" customHeight="1">
      <c r="B24" s="252">
        <f t="shared" si="0"/>
        <v>24</v>
      </c>
      <c r="C24" s="151" t="s">
        <v>1484</v>
      </c>
      <c r="D24" s="49"/>
      <c r="E24" s="104">
        <f>IF(E13="Yes",MIN(E14,E23), E23)</f>
        <v>1</v>
      </c>
      <c r="F24" s="51"/>
      <c r="G24" s="152" t="s">
        <v>1522</v>
      </c>
      <c r="H24" s="11"/>
    </row>
    <row r="25" spans="2:8" ht="12.75" customHeight="1">
      <c r="B25" s="252">
        <f t="shared" si="0"/>
        <v>25</v>
      </c>
      <c r="C25" s="150" t="s">
        <v>1521</v>
      </c>
      <c r="D25" s="54"/>
      <c r="E25" s="304"/>
      <c r="F25" s="56"/>
      <c r="G25" s="57"/>
      <c r="H25" s="11"/>
    </row>
    <row r="26" spans="2:8" ht="27" customHeight="1">
      <c r="B26" s="252">
        <f t="shared" si="0"/>
        <v>26</v>
      </c>
      <c r="C26" s="151" t="s">
        <v>1520</v>
      </c>
      <c r="D26" s="49"/>
      <c r="E26" s="98" t="str">
        <f>IF(E22&lt;=0, "Price OPFS", IF(AND(E15=30,E12="Yes"),"Price interim claim","Price DRG"))</f>
        <v>Price DRG</v>
      </c>
      <c r="F26" s="51"/>
      <c r="G26" s="152" t="s">
        <v>1532</v>
      </c>
      <c r="H26" s="11"/>
    </row>
    <row r="27" spans="2:8" ht="12.75" customHeight="1">
      <c r="B27" s="252">
        <f t="shared" si="0"/>
        <v>27</v>
      </c>
      <c r="C27" s="150" t="s">
        <v>1468</v>
      </c>
      <c r="D27" s="54"/>
      <c r="E27" s="55"/>
      <c r="F27" s="56"/>
      <c r="G27" s="57"/>
      <c r="H27" s="11"/>
    </row>
    <row r="28" spans="2:8" ht="12.75" customHeight="1">
      <c r="B28" s="252">
        <f t="shared" si="0"/>
        <v>28</v>
      </c>
      <c r="C28" s="151" t="s">
        <v>37</v>
      </c>
      <c r="D28" s="49"/>
      <c r="E28" s="27">
        <v>18</v>
      </c>
      <c r="F28" s="58"/>
      <c r="G28" s="152" t="s">
        <v>44</v>
      </c>
      <c r="H28" s="11"/>
    </row>
    <row r="29" spans="2:8" ht="12.75" customHeight="1">
      <c r="B29" s="252">
        <f t="shared" si="0"/>
        <v>29</v>
      </c>
      <c r="C29" s="151" t="s">
        <v>1427</v>
      </c>
      <c r="D29" s="49"/>
      <c r="E29" s="27">
        <v>30</v>
      </c>
      <c r="F29" s="58"/>
      <c r="G29" s="152" t="s">
        <v>1428</v>
      </c>
      <c r="H29" s="11"/>
    </row>
    <row r="30" spans="2:8" ht="12.75" customHeight="1">
      <c r="B30" s="252">
        <f t="shared" si="0"/>
        <v>30</v>
      </c>
      <c r="C30" s="151" t="s">
        <v>1429</v>
      </c>
      <c r="D30" s="49"/>
      <c r="E30" s="79">
        <v>500</v>
      </c>
      <c r="F30" s="58"/>
      <c r="G30" s="152" t="s">
        <v>1428</v>
      </c>
      <c r="H30" s="11"/>
    </row>
    <row r="31" spans="2:8">
      <c r="B31" s="252">
        <f t="shared" si="0"/>
        <v>31</v>
      </c>
      <c r="C31" s="150" t="s">
        <v>30</v>
      </c>
      <c r="D31" s="46"/>
      <c r="E31" s="28"/>
      <c r="F31" s="47"/>
      <c r="G31" s="48"/>
      <c r="H31" s="11"/>
    </row>
    <row r="32" spans="2:8" ht="28.15" customHeight="1">
      <c r="B32" s="252">
        <f t="shared" si="0"/>
        <v>32</v>
      </c>
      <c r="C32" s="151" t="s">
        <v>20</v>
      </c>
      <c r="D32" s="49"/>
      <c r="E32" s="29" t="str">
        <f>+VLOOKUP(E20,'DRG Table'!$A$9:$I$1282,2,FALSE)</f>
        <v>Post-Op, Post-Trauma, Other Device Infections W O.R. Procedure</v>
      </c>
      <c r="F32" s="53"/>
      <c r="G32" s="152" t="s">
        <v>26</v>
      </c>
      <c r="H32" s="11"/>
    </row>
    <row r="33" spans="2:8" ht="12.75" customHeight="1">
      <c r="B33" s="252">
        <f t="shared" si="0"/>
        <v>33</v>
      </c>
      <c r="C33" s="151" t="s">
        <v>21</v>
      </c>
      <c r="D33" s="49"/>
      <c r="E33" s="86">
        <f>+VLOOKUP(E20,'DRG Table'!$A$9:$I$1282,3,FALSE)</f>
        <v>10.9349465194</v>
      </c>
      <c r="F33" s="53"/>
      <c r="G33" s="152" t="s">
        <v>26</v>
      </c>
      <c r="H33" s="11"/>
    </row>
    <row r="34" spans="2:8">
      <c r="B34" s="252">
        <f t="shared" si="0"/>
        <v>34</v>
      </c>
      <c r="C34" s="151" t="s">
        <v>1459</v>
      </c>
      <c r="D34" s="49"/>
      <c r="E34" s="30">
        <f>+VLOOKUP(E20,'DRG Table'!$A$9:$I$1282,4,FALSE)</f>
        <v>2.5619000000000001</v>
      </c>
      <c r="F34" s="53"/>
      <c r="G34" s="152" t="s">
        <v>26</v>
      </c>
      <c r="H34" s="11"/>
    </row>
    <row r="35" spans="2:8">
      <c r="B35" s="252">
        <f t="shared" si="0"/>
        <v>35</v>
      </c>
      <c r="C35" s="151" t="s">
        <v>2003</v>
      </c>
      <c r="D35" s="49"/>
      <c r="E35" s="178">
        <f>+VLOOKUP(E20,'DRG Table'!$A$9:$I$1282,5,FALSE)</f>
        <v>1.0249999999999999</v>
      </c>
      <c r="F35" s="53"/>
      <c r="G35" s="152" t="s">
        <v>26</v>
      </c>
      <c r="H35" s="11"/>
    </row>
    <row r="36" spans="2:8" ht="12.75" customHeight="1">
      <c r="B36" s="252">
        <f t="shared" si="0"/>
        <v>36</v>
      </c>
      <c r="C36" s="151" t="s">
        <v>2002</v>
      </c>
      <c r="D36" s="49"/>
      <c r="E36" s="178">
        <f>IF(E16&lt;=E28, VLOOKUP(E20,'DRG Table'!$A$9:$I$1282,6,FALSE), 1)</f>
        <v>2.2999999999999998</v>
      </c>
      <c r="F36" s="53"/>
      <c r="G36" s="152" t="s">
        <v>26</v>
      </c>
      <c r="H36" s="94"/>
    </row>
    <row r="37" spans="2:8" ht="12.75" customHeight="1">
      <c r="B37" s="252">
        <f t="shared" si="0"/>
        <v>37</v>
      </c>
      <c r="C37" s="151" t="s">
        <v>1478</v>
      </c>
      <c r="D37" s="49"/>
      <c r="E37" s="101">
        <f>VLOOKUP(E20,'DRG Table'!$A$9:$I$1282,7,FALSE)</f>
        <v>0.8</v>
      </c>
      <c r="F37" s="53"/>
      <c r="G37" s="152" t="s">
        <v>1480</v>
      </c>
      <c r="H37" s="94"/>
    </row>
    <row r="38" spans="2:8">
      <c r="B38" s="252">
        <f t="shared" si="0"/>
        <v>38</v>
      </c>
      <c r="C38" s="150" t="s">
        <v>35</v>
      </c>
      <c r="D38" s="46"/>
      <c r="E38" s="28"/>
      <c r="F38" s="47"/>
      <c r="G38" s="48"/>
      <c r="H38" s="18"/>
    </row>
    <row r="39" spans="2:8">
      <c r="B39" s="252">
        <f t="shared" si="0"/>
        <v>39</v>
      </c>
      <c r="C39" s="151" t="s">
        <v>1423</v>
      </c>
      <c r="D39" s="49"/>
      <c r="E39" s="78" t="str">
        <f>IF(E$19 = "OOS", "Out of State", VLOOKUP(E$19,'Provider Table'!$A$2:$L$78,3,FALSE))</f>
        <v>Out of State</v>
      </c>
      <c r="F39" s="51"/>
      <c r="G39" s="152" t="s">
        <v>78</v>
      </c>
      <c r="H39" s="11"/>
    </row>
    <row r="40" spans="2:8">
      <c r="B40" s="252">
        <f t="shared" si="0"/>
        <v>40</v>
      </c>
      <c r="C40" s="151" t="s">
        <v>73</v>
      </c>
      <c r="D40" s="49"/>
      <c r="E40" s="78" t="str">
        <f>IF(E$19 = "OOS", 'Out-of-State Provs'!C3, VLOOKUP(E$19,'Provider Table'!$A$2:$L$78,5,FALSE))</f>
        <v>Out of State</v>
      </c>
      <c r="F40" s="51"/>
      <c r="G40" s="152" t="s">
        <v>78</v>
      </c>
      <c r="H40" s="11"/>
    </row>
    <row r="41" spans="2:8">
      <c r="B41" s="252">
        <f t="shared" si="0"/>
        <v>41</v>
      </c>
      <c r="C41" s="151" t="s">
        <v>12</v>
      </c>
      <c r="D41" s="49"/>
      <c r="E41" s="113">
        <f>IF(E$19 = "OOS",'Out-of-State Provs'!C6, VLOOKUP(E$19,'Provider Table'!$A$2:$L$78,11,FALSE))</f>
        <v>0.24</v>
      </c>
      <c r="F41" s="51"/>
      <c r="G41" s="152" t="s">
        <v>1479</v>
      </c>
      <c r="H41" s="11"/>
    </row>
    <row r="42" spans="2:8" ht="12.75" customHeight="1">
      <c r="B42" s="252">
        <f t="shared" si="0"/>
        <v>42</v>
      </c>
      <c r="C42" s="151" t="s">
        <v>79</v>
      </c>
      <c r="D42" s="49"/>
      <c r="E42" s="67">
        <f>IF(E$19 = "OOS",'Out-of-State Provs'!C4, VLOOKUP(E$19,'Provider Table'!$A$2:$M$78,9,FALSE))</f>
        <v>5157.58</v>
      </c>
      <c r="F42" s="51"/>
      <c r="G42" s="154" t="s">
        <v>78</v>
      </c>
      <c r="H42" s="11"/>
    </row>
    <row r="43" spans="2:8" ht="12.75" customHeight="1">
      <c r="B43" s="252">
        <f t="shared" si="0"/>
        <v>43</v>
      </c>
      <c r="C43" s="151" t="s">
        <v>1464</v>
      </c>
      <c r="D43" s="49"/>
      <c r="E43" s="93">
        <f>IF(E$19 = "OOS",'Out-of-State Provs'!C5, VLOOKUP(E$19,'Provider Table'!$A$2:$M$78,10,FALSE))</f>
        <v>1</v>
      </c>
      <c r="F43" s="53"/>
      <c r="G43" s="152" t="s">
        <v>78</v>
      </c>
      <c r="H43" s="11"/>
    </row>
    <row r="44" spans="2:8" ht="12.75" customHeight="1">
      <c r="B44" s="252">
        <f t="shared" si="0"/>
        <v>44</v>
      </c>
      <c r="C44" s="151" t="s">
        <v>2114</v>
      </c>
      <c r="D44" s="49"/>
      <c r="E44" s="300">
        <f>IF(E$19 = "OOS",'Out-of-State Provs'!C7, VLOOKUP(E$19,'Provider Table'!$A$2:$M$78,13,FALSE))</f>
        <v>1</v>
      </c>
      <c r="F44" s="53"/>
      <c r="G44" s="152" t="s">
        <v>78</v>
      </c>
      <c r="H44" s="11"/>
    </row>
    <row r="45" spans="2:8" ht="12.75" customHeight="1">
      <c r="B45" s="252">
        <f t="shared" si="0"/>
        <v>45</v>
      </c>
      <c r="C45" s="151" t="s">
        <v>1552</v>
      </c>
      <c r="D45" s="49"/>
      <c r="E45" s="102">
        <f>IF(E$19 = "OOS",'Out-of-State Provs'!C8, VLOOKUP(E$19,'Provider Table'!$A$2:$L$78,12,FALSE))</f>
        <v>65000</v>
      </c>
      <c r="F45" s="53"/>
      <c r="G45" s="152" t="s">
        <v>1479</v>
      </c>
      <c r="H45" s="11"/>
    </row>
    <row r="46" spans="2:8">
      <c r="B46" s="252">
        <f t="shared" si="0"/>
        <v>46</v>
      </c>
      <c r="C46" s="155" t="s">
        <v>2050</v>
      </c>
      <c r="D46" s="74"/>
      <c r="E46" s="75"/>
      <c r="F46" s="76"/>
      <c r="G46" s="77"/>
      <c r="H46" s="11"/>
    </row>
    <row r="47" spans="2:8">
      <c r="B47" s="252">
        <f t="shared" si="0"/>
        <v>47</v>
      </c>
      <c r="C47" s="156" t="s">
        <v>1311</v>
      </c>
      <c r="D47" s="68"/>
      <c r="E47" s="179">
        <f>IF(Disch_stat&lt;=18,E36,E35)</f>
        <v>2.2999999999999998</v>
      </c>
      <c r="F47" s="69"/>
      <c r="G47" s="157" t="s">
        <v>2004</v>
      </c>
      <c r="H47" s="11"/>
    </row>
    <row r="48" spans="2:8">
      <c r="B48" s="252">
        <f t="shared" si="0"/>
        <v>48</v>
      </c>
      <c r="C48" s="156" t="s">
        <v>69</v>
      </c>
      <c r="D48" s="68"/>
      <c r="E48" s="31">
        <f>IF(E26="Price DRG",E42*E34*E43*E47,"N/A")</f>
        <v>30390.369664599999</v>
      </c>
      <c r="F48" s="69"/>
      <c r="G48" s="157" t="s">
        <v>2021</v>
      </c>
      <c r="H48" s="11"/>
    </row>
    <row r="49" spans="2:8">
      <c r="B49" s="252">
        <f t="shared" si="0"/>
        <v>49</v>
      </c>
      <c r="C49" s="158" t="s">
        <v>1426</v>
      </c>
      <c r="D49" s="59"/>
      <c r="E49" s="32"/>
      <c r="F49" s="60"/>
      <c r="G49" s="159"/>
      <c r="H49" s="11"/>
    </row>
    <row r="50" spans="2:8" s="19" customFormat="1">
      <c r="B50" s="252">
        <f t="shared" si="0"/>
        <v>50</v>
      </c>
      <c r="C50" s="160" t="s">
        <v>1474</v>
      </c>
      <c r="D50" s="71"/>
      <c r="E50" s="72" t="str">
        <f>IF(E26="Price DRG", IF(OR(1*E15=2, 1*E15= 5, 1*E15=66), "Yes", "No"),"N/A")</f>
        <v>No</v>
      </c>
      <c r="F50" s="70"/>
      <c r="G50" s="161" t="s">
        <v>1523</v>
      </c>
      <c r="H50" s="11"/>
    </row>
    <row r="51" spans="2:8" s="19" customFormat="1">
      <c r="B51" s="252">
        <f t="shared" si="0"/>
        <v>51</v>
      </c>
      <c r="C51" s="160" t="s">
        <v>17</v>
      </c>
      <c r="D51" s="71"/>
      <c r="E51" s="72" t="str">
        <f>IF(E50="Yes", IF(AND(LEFT(E20,3) &lt;&gt; "580", LEFT(E20,3) &lt;&gt; "581"), "Yes", "No"), "N/A")</f>
        <v>N/A</v>
      </c>
      <c r="F51" s="70"/>
      <c r="G51" s="161" t="s">
        <v>1524</v>
      </c>
      <c r="H51" s="11"/>
    </row>
    <row r="52" spans="2:8">
      <c r="B52" s="252">
        <f t="shared" si="0"/>
        <v>52</v>
      </c>
      <c r="C52" s="156" t="s">
        <v>68</v>
      </c>
      <c r="D52" s="68"/>
      <c r="E52" s="73" t="str">
        <f>IF(E50="Yes",(E48/E33)*(E22+1),"N/A")</f>
        <v>N/A</v>
      </c>
      <c r="F52" s="69"/>
      <c r="G52" s="162" t="s">
        <v>2022</v>
      </c>
      <c r="H52" s="20"/>
    </row>
    <row r="53" spans="2:8">
      <c r="B53" s="252">
        <f t="shared" si="0"/>
        <v>53</v>
      </c>
      <c r="C53" s="156" t="s">
        <v>41</v>
      </c>
      <c r="D53" s="68"/>
      <c r="E53" s="73" t="str">
        <f>IF(E50="Yes",IF(E52&lt;E48,"Yes","No"),"N/A")</f>
        <v>N/A</v>
      </c>
      <c r="F53" s="69"/>
      <c r="G53" s="162" t="s">
        <v>2023</v>
      </c>
      <c r="H53" s="11"/>
    </row>
    <row r="54" spans="2:8">
      <c r="B54" s="252">
        <f t="shared" si="0"/>
        <v>54</v>
      </c>
      <c r="C54" s="156" t="s">
        <v>43</v>
      </c>
      <c r="D54" s="68"/>
      <c r="E54" s="73">
        <f>IF(E53="Yes", E52, E48)</f>
        <v>30390.369664599999</v>
      </c>
      <c r="F54" s="69"/>
      <c r="G54" s="162" t="s">
        <v>2024</v>
      </c>
      <c r="H54" s="11"/>
    </row>
    <row r="55" spans="2:8">
      <c r="B55" s="252">
        <f t="shared" si="0"/>
        <v>55</v>
      </c>
      <c r="C55" s="158" t="s">
        <v>38</v>
      </c>
      <c r="D55" s="59"/>
      <c r="E55" s="66"/>
      <c r="F55" s="60"/>
      <c r="G55" s="159"/>
      <c r="H55" s="11"/>
    </row>
    <row r="56" spans="2:8">
      <c r="B56" s="252">
        <f t="shared" si="0"/>
        <v>56</v>
      </c>
      <c r="C56" s="151" t="s">
        <v>42</v>
      </c>
      <c r="D56" s="49"/>
      <c r="E56" s="33">
        <f>IF(E26="Price DRG",E7*E41,"N/A")</f>
        <v>120000</v>
      </c>
      <c r="F56" s="53">
        <v>0</v>
      </c>
      <c r="G56" s="163" t="s">
        <v>1525</v>
      </c>
      <c r="H56" s="11"/>
    </row>
    <row r="57" spans="2:8">
      <c r="B57" s="252">
        <f t="shared" si="0"/>
        <v>57</v>
      </c>
      <c r="C57" s="151" t="s">
        <v>1551</v>
      </c>
      <c r="D57" s="49"/>
      <c r="E57" s="33">
        <f>IF(E26="Price DRG",E45+E54,"N/A")</f>
        <v>95390.369664600003</v>
      </c>
      <c r="F57" s="53"/>
      <c r="G57" s="163" t="s">
        <v>2025</v>
      </c>
      <c r="H57" s="11"/>
    </row>
    <row r="58" spans="2:8">
      <c r="B58" s="252">
        <f t="shared" si="0"/>
        <v>58</v>
      </c>
      <c r="C58" s="151" t="s">
        <v>1550</v>
      </c>
      <c r="D58" s="49"/>
      <c r="E58" s="33">
        <f>IF(E26="Price DRG",IF((E56&gt;E57), (E56-E57), 0),"N/A")</f>
        <v>24609.630335399997</v>
      </c>
      <c r="F58" s="53"/>
      <c r="G58" s="164" t="s">
        <v>2026</v>
      </c>
      <c r="H58" s="11"/>
    </row>
    <row r="59" spans="2:8">
      <c r="B59" s="252">
        <f t="shared" si="0"/>
        <v>59</v>
      </c>
      <c r="C59" s="151" t="s">
        <v>39</v>
      </c>
      <c r="D59" s="49"/>
      <c r="E59" s="34" t="str">
        <f>IF(E26="Price DRG",IF(E58&gt;0,"Yes","No"),"N/A")</f>
        <v>Yes</v>
      </c>
      <c r="F59" s="53"/>
      <c r="G59" s="165" t="s">
        <v>2027</v>
      </c>
      <c r="H59" s="11"/>
    </row>
    <row r="60" spans="2:8">
      <c r="B60" s="252">
        <f t="shared" si="0"/>
        <v>60</v>
      </c>
      <c r="C60" s="151" t="s">
        <v>40</v>
      </c>
      <c r="D60" s="49"/>
      <c r="E60" s="33">
        <f>IF(E59="Yes", (E58*E37),0)</f>
        <v>19687.704268319998</v>
      </c>
      <c r="F60" s="53"/>
      <c r="G60" s="164" t="s">
        <v>2028</v>
      </c>
      <c r="H60" s="11"/>
    </row>
    <row r="61" spans="2:8">
      <c r="B61" s="252">
        <f t="shared" si="0"/>
        <v>61</v>
      </c>
      <c r="C61" s="158" t="s">
        <v>1545</v>
      </c>
      <c r="D61" s="59"/>
      <c r="E61" s="32"/>
      <c r="F61" s="60"/>
      <c r="G61" s="159"/>
      <c r="H61" s="11"/>
    </row>
    <row r="62" spans="2:8">
      <c r="B62" s="252">
        <f t="shared" si="0"/>
        <v>62</v>
      </c>
      <c r="C62" s="156" t="s">
        <v>1487</v>
      </c>
      <c r="D62" s="68"/>
      <c r="E62" s="95">
        <f>IF(AND(E26="Price DRG",E13="Yes",E24&lt;E23), ((E24+1)/E33),"N/A")</f>
        <v>0.18289984285261413</v>
      </c>
      <c r="F62" s="69"/>
      <c r="G62" s="162" t="s">
        <v>1575</v>
      </c>
      <c r="H62" s="11"/>
    </row>
    <row r="63" spans="2:8">
      <c r="B63" s="252">
        <f t="shared" si="0"/>
        <v>63</v>
      </c>
      <c r="C63" s="156" t="s">
        <v>1488</v>
      </c>
      <c r="D63" s="68"/>
      <c r="E63" s="95" t="str">
        <f>IF(AND(E26="Price DRG",E62="N/A",E11="No"), (E24/E33),"N/A")</f>
        <v>N/A</v>
      </c>
      <c r="F63" s="69"/>
      <c r="G63" s="162" t="s">
        <v>1568</v>
      </c>
      <c r="H63" s="11"/>
    </row>
    <row r="64" spans="2:8" ht="27.75" customHeight="1">
      <c r="B64" s="252">
        <f t="shared" si="0"/>
        <v>64</v>
      </c>
      <c r="C64" s="156" t="s">
        <v>1489</v>
      </c>
      <c r="D64" s="68"/>
      <c r="E64" s="95" t="str">
        <f>IF(AND(E26="Price DRG",E62="N/A",E63="N/A",E12="No"), ((E24+1)/E33),"N/A")</f>
        <v>N/A</v>
      </c>
      <c r="F64" s="69"/>
      <c r="G64" s="162" t="s">
        <v>2029</v>
      </c>
      <c r="H64" s="11"/>
    </row>
    <row r="65" spans="2:8" ht="28.5" customHeight="1">
      <c r="B65" s="252">
        <f t="shared" si="0"/>
        <v>65</v>
      </c>
      <c r="C65" s="156" t="s">
        <v>1546</v>
      </c>
      <c r="D65" s="68"/>
      <c r="E65" s="95">
        <f>IF(E26="Price DRG", IF(ISNUMBER(E62), E62, IF(ISNUMBER(E63), E63, IF(ISNUMBER(E64), E64, 1))),"N/A")</f>
        <v>0.18289984285261413</v>
      </c>
      <c r="F65" s="69"/>
      <c r="G65" s="162" t="s">
        <v>2030</v>
      </c>
      <c r="H65" s="21"/>
    </row>
    <row r="66" spans="2:8">
      <c r="B66" s="252">
        <f t="shared" si="0"/>
        <v>66</v>
      </c>
      <c r="C66" s="156" t="s">
        <v>1547</v>
      </c>
      <c r="D66" s="68"/>
      <c r="E66" s="95">
        <f>IF(E26="Price DRG", IF(E65&lt;=1, E65, 1),"N/A")</f>
        <v>0.18289984285261413</v>
      </c>
      <c r="F66" s="69"/>
      <c r="G66" s="162" t="s">
        <v>2036</v>
      </c>
      <c r="H66" s="21"/>
    </row>
    <row r="67" spans="2:8">
      <c r="B67" s="252">
        <f t="shared" si="0"/>
        <v>67</v>
      </c>
      <c r="C67" s="156" t="s">
        <v>2117</v>
      </c>
      <c r="D67" s="68"/>
      <c r="E67" s="73">
        <f>IF(E26="Price DRG", E44*E54*E66, "N/A")</f>
        <v>5558.3938358881915</v>
      </c>
      <c r="F67" s="69"/>
      <c r="G67" s="162" t="s">
        <v>2031</v>
      </c>
      <c r="H67" s="11"/>
    </row>
    <row r="68" spans="2:8">
      <c r="B68" s="252">
        <f t="shared" si="0"/>
        <v>68</v>
      </c>
      <c r="C68" s="156" t="s">
        <v>1548</v>
      </c>
      <c r="D68" s="68"/>
      <c r="E68" s="73">
        <f>IF(E26="Price DRG", E44*E60*E66,"N/A")</f>
        <v>3600.8780168044682</v>
      </c>
      <c r="F68" s="69"/>
      <c r="G68" s="162" t="s">
        <v>2032</v>
      </c>
      <c r="H68" s="11"/>
    </row>
    <row r="69" spans="2:8">
      <c r="B69" s="252">
        <f t="shared" si="0"/>
        <v>69</v>
      </c>
      <c r="C69" s="166" t="s">
        <v>1425</v>
      </c>
      <c r="D69" s="83"/>
      <c r="E69" s="84"/>
      <c r="F69" s="85"/>
      <c r="G69" s="167"/>
      <c r="H69" s="11"/>
    </row>
    <row r="70" spans="2:8" s="19" customFormat="1">
      <c r="B70" s="252">
        <f t="shared" si="0"/>
        <v>70</v>
      </c>
      <c r="C70" s="168" t="s">
        <v>1481</v>
      </c>
      <c r="D70" s="80"/>
      <c r="E70" s="81" t="str">
        <f>IF(E26="Price interim claim", IF(E23&gt;=E29,"Yes","Deny"),"N/A")</f>
        <v>N/A</v>
      </c>
      <c r="F70" s="82"/>
      <c r="G70" s="169" t="s">
        <v>1526</v>
      </c>
      <c r="H70" s="11"/>
    </row>
    <row r="71" spans="2:8" s="19" customFormat="1">
      <c r="B71" s="252">
        <f t="shared" si="0"/>
        <v>71</v>
      </c>
      <c r="C71" s="170" t="s">
        <v>1430</v>
      </c>
      <c r="D71" s="80"/>
      <c r="E71" s="81" t="str">
        <f>IF(E26="Price interim claim",IF(E70="Yes",(E23*E30),0),"N/A")</f>
        <v>N/A</v>
      </c>
      <c r="F71" s="82"/>
      <c r="G71" s="301" t="s">
        <v>2033</v>
      </c>
      <c r="H71" s="11"/>
    </row>
    <row r="72" spans="2:8">
      <c r="B72" s="252">
        <f t="shared" si="0"/>
        <v>72</v>
      </c>
      <c r="C72" s="171" t="s">
        <v>27</v>
      </c>
      <c r="D72" s="62"/>
      <c r="E72" s="35"/>
      <c r="F72" s="63"/>
      <c r="G72" s="172"/>
      <c r="H72" s="11"/>
    </row>
    <row r="73" spans="2:8" s="19" customFormat="1" ht="30" customHeight="1">
      <c r="B73" s="252">
        <f t="shared" si="0"/>
        <v>73</v>
      </c>
      <c r="C73" s="173" t="s">
        <v>16</v>
      </c>
      <c r="D73" s="64"/>
      <c r="E73" s="36">
        <f>IF(E26="Price OPFS", E26, IF(E26="Price DRG", ROUND(E67+E68,2), IF(E26="Price Interim Claim", ROUND(E71,2), 0)))</f>
        <v>9159.27</v>
      </c>
      <c r="F73" s="61"/>
      <c r="G73" s="302" t="s">
        <v>2034</v>
      </c>
      <c r="H73" s="11"/>
    </row>
    <row r="74" spans="2:8">
      <c r="B74" s="252">
        <f t="shared" ref="B74:B76" si="1">B73+1</f>
        <v>74</v>
      </c>
      <c r="C74" s="151" t="s">
        <v>29</v>
      </c>
      <c r="D74" s="49"/>
      <c r="E74" s="34">
        <f>E17</f>
        <v>0</v>
      </c>
      <c r="F74" s="53"/>
      <c r="G74" s="174" t="s">
        <v>1500</v>
      </c>
      <c r="H74" s="11"/>
    </row>
    <row r="75" spans="2:8">
      <c r="B75" s="252">
        <f t="shared" si="1"/>
        <v>75</v>
      </c>
      <c r="C75" s="151" t="s">
        <v>1307</v>
      </c>
      <c r="D75" s="49"/>
      <c r="E75" s="34">
        <f>E18</f>
        <v>0</v>
      </c>
      <c r="F75" s="53"/>
      <c r="G75" s="175" t="s">
        <v>1501</v>
      </c>
      <c r="H75" s="11"/>
    </row>
    <row r="76" spans="2:8" ht="24.6">
      <c r="B76" s="252">
        <f t="shared" si="1"/>
        <v>76</v>
      </c>
      <c r="C76" s="176" t="s">
        <v>23</v>
      </c>
      <c r="D76" s="253"/>
      <c r="E76" s="254">
        <f>IF(E73="Price OPFS", E73, IF((E73-E74-E75)&gt;0,E73-E74-E75,0))</f>
        <v>9159.27</v>
      </c>
      <c r="F76" s="255"/>
      <c r="G76" s="303" t="s">
        <v>2035</v>
      </c>
      <c r="H76" s="11"/>
    </row>
    <row r="77" spans="2:8" s="22" customFormat="1">
      <c r="B77" s="256" t="s">
        <v>22</v>
      </c>
      <c r="C77" s="257"/>
      <c r="D77" s="257"/>
      <c r="E77" s="257"/>
      <c r="F77" s="257"/>
      <c r="G77" s="258"/>
      <c r="H77" s="12"/>
    </row>
    <row r="79" spans="2:8">
      <c r="E79" s="103"/>
    </row>
    <row r="80" spans="2:8">
      <c r="E80" s="24"/>
    </row>
    <row r="81" spans="5:5">
      <c r="E81" s="24"/>
    </row>
    <row r="82" spans="5:5">
      <c r="E82" s="24"/>
    </row>
    <row r="83" spans="5:5">
      <c r="E83" s="24"/>
    </row>
  </sheetData>
  <sheetProtection sheet="1" objects="1" scenarios="1"/>
  <mergeCells count="2">
    <mergeCell ref="C2:F2"/>
    <mergeCell ref="C3:G3"/>
  </mergeCells>
  <phoneticPr fontId="11" type="noConversion"/>
  <dataValidations count="2">
    <dataValidation type="whole" operator="lessThanOrEqual" allowBlank="1" showInputMessage="1" showErrorMessage="1" sqref="E16">
      <formula1>110</formula1>
    </dataValidation>
    <dataValidation type="list" allowBlank="1" showInputMessage="1" showErrorMessage="1" sqref="E11:E13">
      <formula1>"Yes,No"</formula1>
    </dataValidation>
  </dataValidations>
  <pageMargins left="0.25" right="0.25" top="0.75" bottom="0.75" header="0.3" footer="0.3"/>
  <pageSetup scale="75"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A1:I1282"/>
  <sheetViews>
    <sheetView zoomScaleNormal="100" workbookViewId="0">
      <pane ySplit="8" topLeftCell="A9" activePane="bottomLeft" state="frozen"/>
      <selection pane="bottomLeft" activeCell="A9" sqref="A9"/>
    </sheetView>
  </sheetViews>
  <sheetFormatPr defaultRowHeight="12.3"/>
  <cols>
    <col min="2" max="2" width="74.1640625" bestFit="1" customWidth="1"/>
    <col min="8" max="9" width="12.5546875" bestFit="1" customWidth="1"/>
  </cols>
  <sheetData>
    <row r="1" spans="1:9" ht="12.6">
      <c r="A1" s="384" t="s">
        <v>1621</v>
      </c>
      <c r="B1" s="385"/>
      <c r="C1" s="385"/>
      <c r="D1" s="385"/>
      <c r="E1" s="385"/>
      <c r="F1" s="385"/>
      <c r="G1" s="385"/>
      <c r="H1" s="385"/>
      <c r="I1" s="386"/>
    </row>
    <row r="2" spans="1:9" ht="12.6">
      <c r="A2" s="387" t="s">
        <v>1622</v>
      </c>
      <c r="B2" s="388"/>
      <c r="C2" s="388"/>
      <c r="D2" s="388"/>
      <c r="E2" s="388"/>
      <c r="F2" s="388"/>
      <c r="G2" s="388"/>
      <c r="H2" s="388"/>
      <c r="I2" s="389"/>
    </row>
    <row r="3" spans="1:9" ht="12.6">
      <c r="A3" s="384" t="s">
        <v>1306</v>
      </c>
      <c r="B3" s="385"/>
      <c r="C3" s="385"/>
      <c r="D3" s="385"/>
      <c r="E3" s="385"/>
      <c r="F3" s="385"/>
      <c r="G3" s="385"/>
      <c r="H3" s="385"/>
      <c r="I3" s="386"/>
    </row>
    <row r="4" spans="1:9" ht="12.6">
      <c r="A4" s="390" t="s">
        <v>1623</v>
      </c>
      <c r="B4" s="391"/>
      <c r="C4" s="391"/>
      <c r="D4" s="391"/>
      <c r="E4" s="391"/>
      <c r="F4" s="391"/>
      <c r="G4" s="391"/>
      <c r="H4" s="391"/>
      <c r="I4" s="392"/>
    </row>
    <row r="5" spans="1:9" ht="12.6">
      <c r="A5" s="393" t="s">
        <v>1624</v>
      </c>
      <c r="B5" s="394"/>
      <c r="C5" s="394"/>
      <c r="D5" s="394"/>
      <c r="E5" s="394"/>
      <c r="F5" s="394"/>
      <c r="G5" s="394"/>
      <c r="H5" s="394"/>
      <c r="I5" s="395"/>
    </row>
    <row r="6" spans="1:9" ht="25.2">
      <c r="A6" s="182"/>
      <c r="B6" s="183"/>
      <c r="C6" s="184" t="s">
        <v>1610</v>
      </c>
      <c r="D6" s="305" t="s">
        <v>1661</v>
      </c>
      <c r="E6" s="185" t="s">
        <v>1667</v>
      </c>
      <c r="F6" s="185" t="s">
        <v>1668</v>
      </c>
      <c r="G6" s="185" t="s">
        <v>1669</v>
      </c>
      <c r="H6" s="186"/>
      <c r="I6" s="187"/>
    </row>
    <row r="7" spans="1:9" ht="12.6">
      <c r="A7" s="188"/>
      <c r="B7" s="146"/>
      <c r="C7" s="132" t="s">
        <v>1659</v>
      </c>
      <c r="D7" s="306" t="s">
        <v>1662</v>
      </c>
      <c r="E7" s="130" t="s">
        <v>1664</v>
      </c>
      <c r="F7" s="130" t="s">
        <v>1664</v>
      </c>
      <c r="G7" s="130" t="s">
        <v>1670</v>
      </c>
      <c r="H7" s="147" t="s">
        <v>36</v>
      </c>
      <c r="I7" s="148"/>
    </row>
    <row r="8" spans="1:9" ht="12.75" customHeight="1">
      <c r="A8" s="189" t="s">
        <v>7</v>
      </c>
      <c r="B8" s="145" t="s">
        <v>8</v>
      </c>
      <c r="C8" s="133" t="s">
        <v>1660</v>
      </c>
      <c r="D8" s="307" t="s">
        <v>1663</v>
      </c>
      <c r="E8" s="131" t="s">
        <v>1666</v>
      </c>
      <c r="F8" s="131" t="s">
        <v>1665</v>
      </c>
      <c r="G8" s="131" t="s">
        <v>1671</v>
      </c>
      <c r="H8" s="3" t="s">
        <v>14</v>
      </c>
      <c r="I8" s="4" t="s">
        <v>13</v>
      </c>
    </row>
    <row r="9" spans="1:9" ht="12.6">
      <c r="A9" s="190" t="s">
        <v>1439</v>
      </c>
      <c r="B9" s="5" t="s">
        <v>1683</v>
      </c>
      <c r="C9" s="6">
        <v>6.5454545455000002</v>
      </c>
      <c r="D9" s="308">
        <v>7.1719999999999997</v>
      </c>
      <c r="E9" s="141">
        <v>1.0249999999999999</v>
      </c>
      <c r="F9" s="191">
        <v>1.25</v>
      </c>
      <c r="G9" s="99">
        <v>0.8</v>
      </c>
      <c r="H9" s="192" t="s">
        <v>1656</v>
      </c>
      <c r="I9" s="193" t="s">
        <v>1657</v>
      </c>
    </row>
    <row r="10" spans="1:9" ht="12.6">
      <c r="A10" s="190" t="s">
        <v>1440</v>
      </c>
      <c r="B10" s="5" t="s">
        <v>1683</v>
      </c>
      <c r="C10" s="6">
        <v>8.2958579881999999</v>
      </c>
      <c r="D10" s="308">
        <v>7.5940000000000003</v>
      </c>
      <c r="E10" s="141">
        <v>1.0249999999999999</v>
      </c>
      <c r="F10" s="191">
        <v>1.25</v>
      </c>
      <c r="G10" s="99">
        <v>0.8</v>
      </c>
      <c r="H10" s="194" t="s">
        <v>1656</v>
      </c>
      <c r="I10" s="195" t="s">
        <v>1657</v>
      </c>
    </row>
    <row r="11" spans="1:9" ht="12.6">
      <c r="A11" s="190" t="s">
        <v>1441</v>
      </c>
      <c r="B11" s="5" t="s">
        <v>1683</v>
      </c>
      <c r="C11" s="6">
        <v>12.499381953</v>
      </c>
      <c r="D11" s="308">
        <v>8.9259000000000004</v>
      </c>
      <c r="E11" s="141">
        <v>1.0249999999999999</v>
      </c>
      <c r="F11" s="191">
        <v>2.2999999999999998</v>
      </c>
      <c r="G11" s="99">
        <v>0.8</v>
      </c>
      <c r="H11" s="194" t="s">
        <v>1656</v>
      </c>
      <c r="I11" s="195" t="s">
        <v>1658</v>
      </c>
    </row>
    <row r="12" spans="1:9" ht="12.6">
      <c r="A12" s="196" t="s">
        <v>1442</v>
      </c>
      <c r="B12" s="89" t="s">
        <v>1683</v>
      </c>
      <c r="C12" s="90">
        <v>28.012275731799999</v>
      </c>
      <c r="D12" s="309">
        <v>15.8361</v>
      </c>
      <c r="E12" s="142">
        <v>1.0249999999999999</v>
      </c>
      <c r="F12" s="143">
        <v>2.2999999999999998</v>
      </c>
      <c r="G12" s="100">
        <v>0.8</v>
      </c>
      <c r="H12" s="119" t="s">
        <v>1656</v>
      </c>
      <c r="I12" s="197" t="s">
        <v>1658</v>
      </c>
    </row>
    <row r="13" spans="1:9" ht="12.6">
      <c r="A13" s="190" t="s">
        <v>1443</v>
      </c>
      <c r="B13" s="5" t="s">
        <v>1684</v>
      </c>
      <c r="C13" s="6">
        <v>9.8888888889000004</v>
      </c>
      <c r="D13" s="308">
        <v>8.6653000000000002</v>
      </c>
      <c r="E13" s="141">
        <v>1.0249999999999999</v>
      </c>
      <c r="F13" s="191">
        <v>1.25</v>
      </c>
      <c r="G13" s="99">
        <v>0.8</v>
      </c>
      <c r="H13" s="192" t="s">
        <v>1656</v>
      </c>
      <c r="I13" s="193" t="s">
        <v>1657</v>
      </c>
    </row>
    <row r="14" spans="1:9" ht="12.6">
      <c r="A14" s="190" t="s">
        <v>1444</v>
      </c>
      <c r="B14" s="5" t="s">
        <v>1684</v>
      </c>
      <c r="C14" s="6">
        <v>15.296116504900001</v>
      </c>
      <c r="D14" s="308">
        <v>11.1701</v>
      </c>
      <c r="E14" s="141">
        <v>1.0249999999999999</v>
      </c>
      <c r="F14" s="191">
        <v>1.25</v>
      </c>
      <c r="G14" s="99">
        <v>0.8</v>
      </c>
      <c r="H14" s="194" t="s">
        <v>1656</v>
      </c>
      <c r="I14" s="195" t="s">
        <v>1657</v>
      </c>
    </row>
    <row r="15" spans="1:9" ht="12.6">
      <c r="A15" s="190" t="s">
        <v>1445</v>
      </c>
      <c r="B15" s="5" t="s">
        <v>1684</v>
      </c>
      <c r="C15" s="6">
        <v>22.1779816514</v>
      </c>
      <c r="D15" s="308">
        <v>13.423</v>
      </c>
      <c r="E15" s="141">
        <v>1.0249999999999999</v>
      </c>
      <c r="F15" s="191">
        <v>2.2999999999999998</v>
      </c>
      <c r="G15" s="99">
        <v>0.8</v>
      </c>
      <c r="H15" s="194" t="s">
        <v>1656</v>
      </c>
      <c r="I15" s="195" t="s">
        <v>1658</v>
      </c>
    </row>
    <row r="16" spans="1:9" ht="12.6">
      <c r="A16" s="196" t="s">
        <v>1446</v>
      </c>
      <c r="B16" s="89" t="s">
        <v>1684</v>
      </c>
      <c r="C16" s="90">
        <v>41.549407114600001</v>
      </c>
      <c r="D16" s="309">
        <v>21.1632</v>
      </c>
      <c r="E16" s="142">
        <v>1.0249999999999999</v>
      </c>
      <c r="F16" s="143">
        <v>2.2999999999999998</v>
      </c>
      <c r="G16" s="100">
        <v>0.8</v>
      </c>
      <c r="H16" s="119" t="s">
        <v>1656</v>
      </c>
      <c r="I16" s="197" t="s">
        <v>1658</v>
      </c>
    </row>
    <row r="17" spans="1:9" ht="12.6">
      <c r="A17" s="190" t="s">
        <v>1447</v>
      </c>
      <c r="B17" s="5" t="s">
        <v>1685</v>
      </c>
      <c r="C17" s="6">
        <v>17.426047658200002</v>
      </c>
      <c r="D17" s="308">
        <v>5.6245000000000003</v>
      </c>
      <c r="E17" s="141">
        <v>1.0249999999999999</v>
      </c>
      <c r="F17" s="191">
        <v>1.25</v>
      </c>
      <c r="G17" s="99">
        <v>0.8</v>
      </c>
      <c r="H17" s="87" t="s">
        <v>1656</v>
      </c>
      <c r="I17" s="88" t="s">
        <v>1657</v>
      </c>
    </row>
    <row r="18" spans="1:9" ht="12.6">
      <c r="A18" s="190" t="s">
        <v>1448</v>
      </c>
      <c r="B18" s="5" t="s">
        <v>1685</v>
      </c>
      <c r="C18" s="6">
        <v>22.287400208299999</v>
      </c>
      <c r="D18" s="308">
        <v>6.9509999999999996</v>
      </c>
      <c r="E18" s="141">
        <v>1.0249999999999999</v>
      </c>
      <c r="F18" s="191">
        <v>1.25</v>
      </c>
      <c r="G18" s="99">
        <v>0.8</v>
      </c>
      <c r="H18" s="87" t="s">
        <v>1656</v>
      </c>
      <c r="I18" s="88" t="s">
        <v>1657</v>
      </c>
    </row>
    <row r="19" spans="1:9" ht="12.6">
      <c r="A19" s="190" t="s">
        <v>1449</v>
      </c>
      <c r="B19" s="5" t="s">
        <v>1685</v>
      </c>
      <c r="C19" s="6">
        <v>32.393541876900002</v>
      </c>
      <c r="D19" s="308">
        <v>11.4313</v>
      </c>
      <c r="E19" s="141">
        <v>1.0249999999999999</v>
      </c>
      <c r="F19" s="191">
        <v>2.2999999999999998</v>
      </c>
      <c r="G19" s="99">
        <v>0.8</v>
      </c>
      <c r="H19" s="87" t="s">
        <v>1656</v>
      </c>
      <c r="I19" s="88" t="s">
        <v>1658</v>
      </c>
    </row>
    <row r="20" spans="1:9" ht="12.6">
      <c r="A20" s="196" t="s">
        <v>1450</v>
      </c>
      <c r="B20" s="89" t="s">
        <v>1685</v>
      </c>
      <c r="C20" s="90">
        <v>47.742459396800001</v>
      </c>
      <c r="D20" s="309">
        <v>18.836600000000001</v>
      </c>
      <c r="E20" s="142">
        <v>1.0249999999999999</v>
      </c>
      <c r="F20" s="143">
        <v>2.2999999999999998</v>
      </c>
      <c r="G20" s="100">
        <v>0.8</v>
      </c>
      <c r="H20" s="198" t="s">
        <v>1656</v>
      </c>
      <c r="I20" s="199" t="s">
        <v>1658</v>
      </c>
    </row>
    <row r="21" spans="1:9" ht="12.6">
      <c r="A21" s="190" t="s">
        <v>80</v>
      </c>
      <c r="B21" s="5" t="s">
        <v>1686</v>
      </c>
      <c r="C21" s="6">
        <v>12.0666666667</v>
      </c>
      <c r="D21" s="308">
        <v>5.0795000000000003</v>
      </c>
      <c r="E21" s="141">
        <v>1.0249999999999999</v>
      </c>
      <c r="F21" s="191">
        <v>1.25</v>
      </c>
      <c r="G21" s="99">
        <v>0.8</v>
      </c>
      <c r="H21" s="200" t="s">
        <v>1656</v>
      </c>
      <c r="I21" s="201" t="s">
        <v>1657</v>
      </c>
    </row>
    <row r="22" spans="1:9" ht="12.6">
      <c r="A22" s="190" t="s">
        <v>81</v>
      </c>
      <c r="B22" s="5" t="s">
        <v>1686</v>
      </c>
      <c r="C22" s="6">
        <v>20.006756756800002</v>
      </c>
      <c r="D22" s="308">
        <v>6.9107000000000003</v>
      </c>
      <c r="E22" s="141">
        <v>1.0249999999999999</v>
      </c>
      <c r="F22" s="191">
        <v>1.25</v>
      </c>
      <c r="G22" s="99">
        <v>0.8</v>
      </c>
      <c r="H22" s="194" t="s">
        <v>1656</v>
      </c>
      <c r="I22" s="195" t="s">
        <v>1657</v>
      </c>
    </row>
    <row r="23" spans="1:9" ht="12.6">
      <c r="A23" s="190" t="s">
        <v>82</v>
      </c>
      <c r="B23" s="5" t="s">
        <v>1686</v>
      </c>
      <c r="C23" s="6">
        <v>25.832705350400001</v>
      </c>
      <c r="D23" s="308">
        <v>10.025</v>
      </c>
      <c r="E23" s="141">
        <v>1.0249999999999999</v>
      </c>
      <c r="F23" s="191">
        <v>2.2999999999999998</v>
      </c>
      <c r="G23" s="99">
        <v>0.8</v>
      </c>
      <c r="H23" s="194" t="s">
        <v>1656</v>
      </c>
      <c r="I23" s="195" t="s">
        <v>1658</v>
      </c>
    </row>
    <row r="24" spans="1:9" ht="12.6">
      <c r="A24" s="202" t="s">
        <v>83</v>
      </c>
      <c r="B24" s="89" t="s">
        <v>1686</v>
      </c>
      <c r="C24" s="90">
        <v>37.7452896725</v>
      </c>
      <c r="D24" s="309">
        <v>14.423400000000001</v>
      </c>
      <c r="E24" s="142">
        <v>1.0249999999999999</v>
      </c>
      <c r="F24" s="143">
        <v>2.2999999999999998</v>
      </c>
      <c r="G24" s="100">
        <v>0.8</v>
      </c>
      <c r="H24" s="119" t="s">
        <v>1656</v>
      </c>
      <c r="I24" s="197" t="s">
        <v>1658</v>
      </c>
    </row>
    <row r="25" spans="1:9" ht="12.6">
      <c r="A25" s="190" t="s">
        <v>84</v>
      </c>
      <c r="B25" s="5" t="s">
        <v>1687</v>
      </c>
      <c r="C25" s="6">
        <v>33.375</v>
      </c>
      <c r="D25" s="308">
        <v>4.8789999999999996</v>
      </c>
      <c r="E25" s="141">
        <v>1.0249999999999999</v>
      </c>
      <c r="F25" s="191">
        <v>1.25</v>
      </c>
      <c r="G25" s="99">
        <v>0.8</v>
      </c>
      <c r="H25" s="200" t="s">
        <v>1656</v>
      </c>
      <c r="I25" s="201" t="s">
        <v>1657</v>
      </c>
    </row>
    <row r="26" spans="1:9" ht="12.6">
      <c r="A26" s="190" t="s">
        <v>85</v>
      </c>
      <c r="B26" s="5" t="s">
        <v>1687</v>
      </c>
      <c r="C26" s="6">
        <v>18.075630252100002</v>
      </c>
      <c r="D26" s="308">
        <v>5.4211</v>
      </c>
      <c r="E26" s="141">
        <v>1.0249999999999999</v>
      </c>
      <c r="F26" s="191">
        <v>1.25</v>
      </c>
      <c r="G26" s="99">
        <v>0.8</v>
      </c>
      <c r="H26" s="194" t="s">
        <v>1656</v>
      </c>
      <c r="I26" s="195" t="s">
        <v>1657</v>
      </c>
    </row>
    <row r="27" spans="1:9" ht="12.6">
      <c r="A27" s="190" t="s">
        <v>86</v>
      </c>
      <c r="B27" s="5" t="s">
        <v>1687</v>
      </c>
      <c r="C27" s="6">
        <v>22.839888756499999</v>
      </c>
      <c r="D27" s="308">
        <v>6.6344000000000003</v>
      </c>
      <c r="E27" s="141">
        <v>1.0249999999999999</v>
      </c>
      <c r="F27" s="191">
        <v>2.2999999999999998</v>
      </c>
      <c r="G27" s="99">
        <v>0.8</v>
      </c>
      <c r="H27" s="194" t="s">
        <v>1656</v>
      </c>
      <c r="I27" s="195" t="s">
        <v>1658</v>
      </c>
    </row>
    <row r="28" spans="1:9" ht="12.6">
      <c r="A28" s="202" t="s">
        <v>87</v>
      </c>
      <c r="B28" s="89" t="s">
        <v>1687</v>
      </c>
      <c r="C28" s="90">
        <v>30.63410953</v>
      </c>
      <c r="D28" s="309">
        <v>9.6902000000000008</v>
      </c>
      <c r="E28" s="142">
        <v>1.0249999999999999</v>
      </c>
      <c r="F28" s="143">
        <v>2.2999999999999998</v>
      </c>
      <c r="G28" s="100">
        <v>0.8</v>
      </c>
      <c r="H28" s="119" t="s">
        <v>1656</v>
      </c>
      <c r="I28" s="197" t="s">
        <v>1658</v>
      </c>
    </row>
    <row r="29" spans="1:9" ht="12.6">
      <c r="A29" s="190" t="s">
        <v>1451</v>
      </c>
      <c r="B29" s="5" t="s">
        <v>1688</v>
      </c>
      <c r="C29" s="6">
        <v>6.7142857142999999</v>
      </c>
      <c r="D29" s="308">
        <v>5.8414000000000001</v>
      </c>
      <c r="E29" s="141">
        <v>1.0249999999999999</v>
      </c>
      <c r="F29" s="191">
        <v>1.25</v>
      </c>
      <c r="G29" s="99">
        <v>0.8</v>
      </c>
      <c r="H29" s="200" t="s">
        <v>1656</v>
      </c>
      <c r="I29" s="201" t="s">
        <v>1657</v>
      </c>
    </row>
    <row r="30" spans="1:9" ht="12.6">
      <c r="A30" s="190" t="s">
        <v>1452</v>
      </c>
      <c r="B30" s="5" t="s">
        <v>1688</v>
      </c>
      <c r="C30" s="6">
        <v>7.2370370370000003</v>
      </c>
      <c r="D30" s="308">
        <v>8.2132000000000005</v>
      </c>
      <c r="E30" s="141">
        <v>1.0249999999999999</v>
      </c>
      <c r="F30" s="191">
        <v>1.25</v>
      </c>
      <c r="G30" s="99">
        <v>0.8</v>
      </c>
      <c r="H30" s="194" t="s">
        <v>1656</v>
      </c>
      <c r="I30" s="195" t="s">
        <v>1657</v>
      </c>
    </row>
    <row r="31" spans="1:9" ht="12.6">
      <c r="A31" s="190" t="s">
        <v>1453</v>
      </c>
      <c r="B31" s="5" t="s">
        <v>1688</v>
      </c>
      <c r="C31" s="6">
        <v>10.4038461538</v>
      </c>
      <c r="D31" s="308">
        <v>9.1831999999999994</v>
      </c>
      <c r="E31" s="141">
        <v>1.0249999999999999</v>
      </c>
      <c r="F31" s="191">
        <v>2.2999999999999998</v>
      </c>
      <c r="G31" s="99">
        <v>0.8</v>
      </c>
      <c r="H31" s="194" t="s">
        <v>1656</v>
      </c>
      <c r="I31" s="195" t="s">
        <v>1658</v>
      </c>
    </row>
    <row r="32" spans="1:9" ht="12.6">
      <c r="A32" s="202" t="s">
        <v>1454</v>
      </c>
      <c r="B32" s="89" t="s">
        <v>1688</v>
      </c>
      <c r="C32" s="90">
        <v>24.3793103448</v>
      </c>
      <c r="D32" s="309">
        <v>14.5307</v>
      </c>
      <c r="E32" s="142">
        <v>1.0249999999999999</v>
      </c>
      <c r="F32" s="143">
        <v>2.2999999999999998</v>
      </c>
      <c r="G32" s="100">
        <v>0.8</v>
      </c>
      <c r="H32" s="119" t="s">
        <v>1656</v>
      </c>
      <c r="I32" s="197" t="s">
        <v>1658</v>
      </c>
    </row>
    <row r="33" spans="1:9" ht="12.6">
      <c r="A33" s="190" t="s">
        <v>88</v>
      </c>
      <c r="B33" s="5" t="s">
        <v>1689</v>
      </c>
      <c r="C33" s="6">
        <v>5.3887719297999999</v>
      </c>
      <c r="D33" s="308">
        <v>1.8822000000000001</v>
      </c>
      <c r="E33" s="141">
        <v>1.0249999999999999</v>
      </c>
      <c r="F33" s="191">
        <v>1.25</v>
      </c>
      <c r="G33" s="99">
        <v>0.8</v>
      </c>
      <c r="H33" s="200" t="s">
        <v>1656</v>
      </c>
      <c r="I33" s="201" t="s">
        <v>1657</v>
      </c>
    </row>
    <row r="34" spans="1:9" ht="12.6">
      <c r="A34" s="190" t="s">
        <v>89</v>
      </c>
      <c r="B34" s="5" t="s">
        <v>1689</v>
      </c>
      <c r="C34" s="6">
        <v>6.7041306436000001</v>
      </c>
      <c r="D34" s="308">
        <v>2.6113</v>
      </c>
      <c r="E34" s="141">
        <v>1.0249999999999999</v>
      </c>
      <c r="F34" s="191">
        <v>1.25</v>
      </c>
      <c r="G34" s="99">
        <v>0.8</v>
      </c>
      <c r="H34" s="194" t="s">
        <v>1656</v>
      </c>
      <c r="I34" s="195" t="s">
        <v>1657</v>
      </c>
    </row>
    <row r="35" spans="1:9" ht="12.6">
      <c r="A35" s="190" t="s">
        <v>90</v>
      </c>
      <c r="B35" s="5" t="s">
        <v>1689</v>
      </c>
      <c r="C35" s="6">
        <v>10.379809868700001</v>
      </c>
      <c r="D35" s="308">
        <v>3.4264000000000001</v>
      </c>
      <c r="E35" s="141">
        <v>1.0249999999999999</v>
      </c>
      <c r="F35" s="191">
        <v>2.2999999999999998</v>
      </c>
      <c r="G35" s="99">
        <v>0.8</v>
      </c>
      <c r="H35" s="194" t="s">
        <v>1656</v>
      </c>
      <c r="I35" s="195" t="s">
        <v>1658</v>
      </c>
    </row>
    <row r="36" spans="1:9" ht="12.6">
      <c r="A36" s="202" t="s">
        <v>91</v>
      </c>
      <c r="B36" s="89" t="s">
        <v>1689</v>
      </c>
      <c r="C36" s="90">
        <v>19.7612580415</v>
      </c>
      <c r="D36" s="309">
        <v>6.5275999999999996</v>
      </c>
      <c r="E36" s="142">
        <v>1.0249999999999999</v>
      </c>
      <c r="F36" s="143">
        <v>2.2999999999999998</v>
      </c>
      <c r="G36" s="100">
        <v>0.8</v>
      </c>
      <c r="H36" s="119" t="s">
        <v>1656</v>
      </c>
      <c r="I36" s="197" t="s">
        <v>1658</v>
      </c>
    </row>
    <row r="37" spans="1:9" ht="12.6">
      <c r="A37" s="190" t="s">
        <v>92</v>
      </c>
      <c r="B37" s="5" t="s">
        <v>1690</v>
      </c>
      <c r="C37" s="6">
        <v>3.7487554199000002</v>
      </c>
      <c r="D37" s="308">
        <v>2.0777000000000001</v>
      </c>
      <c r="E37" s="141">
        <v>1.0249999999999999</v>
      </c>
      <c r="F37" s="191">
        <v>1.25</v>
      </c>
      <c r="G37" s="99">
        <v>0.8</v>
      </c>
      <c r="H37" s="200" t="s">
        <v>1656</v>
      </c>
      <c r="I37" s="201" t="s">
        <v>1657</v>
      </c>
    </row>
    <row r="38" spans="1:9" ht="12.6">
      <c r="A38" s="190" t="s">
        <v>93</v>
      </c>
      <c r="B38" s="5" t="s">
        <v>1690</v>
      </c>
      <c r="C38" s="6">
        <v>5.6438669439</v>
      </c>
      <c r="D38" s="308">
        <v>2.722</v>
      </c>
      <c r="E38" s="141">
        <v>1.0249999999999999</v>
      </c>
      <c r="F38" s="191">
        <v>1.25</v>
      </c>
      <c r="G38" s="99">
        <v>0.8</v>
      </c>
      <c r="H38" s="194" t="s">
        <v>1656</v>
      </c>
      <c r="I38" s="195" t="s">
        <v>1657</v>
      </c>
    </row>
    <row r="39" spans="1:9" ht="12.6">
      <c r="A39" s="190" t="s">
        <v>94</v>
      </c>
      <c r="B39" s="5" t="s">
        <v>1690</v>
      </c>
      <c r="C39" s="6">
        <v>10.360756802699999</v>
      </c>
      <c r="D39" s="308">
        <v>4.1715999999999998</v>
      </c>
      <c r="E39" s="141">
        <v>1.0249999999999999</v>
      </c>
      <c r="F39" s="191">
        <v>2.2999999999999998</v>
      </c>
      <c r="G39" s="99">
        <v>0.8</v>
      </c>
      <c r="H39" s="194" t="s">
        <v>1656</v>
      </c>
      <c r="I39" s="195" t="s">
        <v>1658</v>
      </c>
    </row>
    <row r="40" spans="1:9" ht="12.6">
      <c r="A40" s="202" t="s">
        <v>95</v>
      </c>
      <c r="B40" s="89" t="s">
        <v>1690</v>
      </c>
      <c r="C40" s="90">
        <v>19.747130624899999</v>
      </c>
      <c r="D40" s="309">
        <v>7.2933000000000003</v>
      </c>
      <c r="E40" s="142">
        <v>1.0249999999999999</v>
      </c>
      <c r="F40" s="143">
        <v>2.2999999999999998</v>
      </c>
      <c r="G40" s="100">
        <v>0.8</v>
      </c>
      <c r="H40" s="119" t="s">
        <v>1656</v>
      </c>
      <c r="I40" s="197" t="s">
        <v>1658</v>
      </c>
    </row>
    <row r="41" spans="1:9" ht="12.6">
      <c r="A41" s="190" t="s">
        <v>96</v>
      </c>
      <c r="B41" s="5" t="s">
        <v>1691</v>
      </c>
      <c r="C41" s="6">
        <v>2.6812820513000002</v>
      </c>
      <c r="D41" s="308">
        <v>1.2498</v>
      </c>
      <c r="E41" s="141">
        <v>1.0249999999999999</v>
      </c>
      <c r="F41" s="191">
        <v>1.25</v>
      </c>
      <c r="G41" s="99">
        <v>0.8</v>
      </c>
      <c r="H41" s="200" t="s">
        <v>1656</v>
      </c>
      <c r="I41" s="201" t="s">
        <v>1657</v>
      </c>
    </row>
    <row r="42" spans="1:9" ht="12.6">
      <c r="A42" s="190" t="s">
        <v>97</v>
      </c>
      <c r="B42" s="5" t="s">
        <v>1691</v>
      </c>
      <c r="C42" s="6">
        <v>4.3800878476999996</v>
      </c>
      <c r="D42" s="308">
        <v>1.5885</v>
      </c>
      <c r="E42" s="141">
        <v>1.0249999999999999</v>
      </c>
      <c r="F42" s="191">
        <v>1.25</v>
      </c>
      <c r="G42" s="99">
        <v>0.8</v>
      </c>
      <c r="H42" s="194" t="s">
        <v>1656</v>
      </c>
      <c r="I42" s="195" t="s">
        <v>1657</v>
      </c>
    </row>
    <row r="43" spans="1:9" ht="12.6">
      <c r="A43" s="190" t="s">
        <v>98</v>
      </c>
      <c r="B43" s="5" t="s">
        <v>1691</v>
      </c>
      <c r="C43" s="6">
        <v>8.6365546218000002</v>
      </c>
      <c r="D43" s="308">
        <v>2.6936</v>
      </c>
      <c r="E43" s="141">
        <v>1.0249999999999999</v>
      </c>
      <c r="F43" s="191">
        <v>2.2999999999999998</v>
      </c>
      <c r="G43" s="99">
        <v>0.8</v>
      </c>
      <c r="H43" s="194" t="s">
        <v>1656</v>
      </c>
      <c r="I43" s="195" t="s">
        <v>1658</v>
      </c>
    </row>
    <row r="44" spans="1:9" ht="12.6">
      <c r="A44" s="202" t="s">
        <v>99</v>
      </c>
      <c r="B44" s="89" t="s">
        <v>1691</v>
      </c>
      <c r="C44" s="90">
        <v>20.109343936399998</v>
      </c>
      <c r="D44" s="309">
        <v>6.3874000000000004</v>
      </c>
      <c r="E44" s="142">
        <v>1.0249999999999999</v>
      </c>
      <c r="F44" s="143">
        <v>2.2999999999999998</v>
      </c>
      <c r="G44" s="100">
        <v>0.8</v>
      </c>
      <c r="H44" s="119" t="s">
        <v>1656</v>
      </c>
      <c r="I44" s="197" t="s">
        <v>1658</v>
      </c>
    </row>
    <row r="45" spans="1:9" ht="12.6">
      <c r="A45" s="190" t="s">
        <v>100</v>
      </c>
      <c r="B45" s="5" t="s">
        <v>1692</v>
      </c>
      <c r="C45" s="6">
        <v>3.2373880759999998</v>
      </c>
      <c r="D45" s="308">
        <v>1.4115</v>
      </c>
      <c r="E45" s="141">
        <v>1.0249999999999999</v>
      </c>
      <c r="F45" s="191">
        <v>1.25</v>
      </c>
      <c r="G45" s="99">
        <v>0.8</v>
      </c>
      <c r="H45" s="200" t="s">
        <v>1656</v>
      </c>
      <c r="I45" s="201" t="s">
        <v>1657</v>
      </c>
    </row>
    <row r="46" spans="1:9" ht="12.6">
      <c r="A46" s="190" t="s">
        <v>101</v>
      </c>
      <c r="B46" s="5" t="s">
        <v>1692</v>
      </c>
      <c r="C46" s="6">
        <v>5.6183382290999999</v>
      </c>
      <c r="D46" s="308">
        <v>2.0224000000000002</v>
      </c>
      <c r="E46" s="141">
        <v>1.0249999999999999</v>
      </c>
      <c r="F46" s="191">
        <v>1.25</v>
      </c>
      <c r="G46" s="99">
        <v>0.8</v>
      </c>
      <c r="H46" s="194" t="s">
        <v>1656</v>
      </c>
      <c r="I46" s="195" t="s">
        <v>1657</v>
      </c>
    </row>
    <row r="47" spans="1:9" ht="12.6">
      <c r="A47" s="190" t="s">
        <v>102</v>
      </c>
      <c r="B47" s="5" t="s">
        <v>1692</v>
      </c>
      <c r="C47" s="6">
        <v>10.0335178352</v>
      </c>
      <c r="D47" s="308">
        <v>3.9074</v>
      </c>
      <c r="E47" s="141">
        <v>1.0249999999999999</v>
      </c>
      <c r="F47" s="191">
        <v>2.2999999999999998</v>
      </c>
      <c r="G47" s="99">
        <v>0.8</v>
      </c>
      <c r="H47" s="194" t="s">
        <v>1656</v>
      </c>
      <c r="I47" s="195" t="s">
        <v>1658</v>
      </c>
    </row>
    <row r="48" spans="1:9" ht="12.6">
      <c r="A48" s="202" t="s">
        <v>103</v>
      </c>
      <c r="B48" s="89" t="s">
        <v>1692</v>
      </c>
      <c r="C48" s="90">
        <v>20.411686586999998</v>
      </c>
      <c r="D48" s="309">
        <v>6.9787999999999997</v>
      </c>
      <c r="E48" s="142">
        <v>1.0249999999999999</v>
      </c>
      <c r="F48" s="143">
        <v>2.2999999999999998</v>
      </c>
      <c r="G48" s="100">
        <v>0.8</v>
      </c>
      <c r="H48" s="119" t="s">
        <v>1656</v>
      </c>
      <c r="I48" s="197" t="s">
        <v>1658</v>
      </c>
    </row>
    <row r="49" spans="1:9" ht="12.6">
      <c r="A49" s="190" t="s">
        <v>104</v>
      </c>
      <c r="B49" s="5" t="s">
        <v>1693</v>
      </c>
      <c r="C49" s="6">
        <v>1.5401471218</v>
      </c>
      <c r="D49" s="308">
        <v>1.1307</v>
      </c>
      <c r="E49" s="141">
        <v>1.0249999999999999</v>
      </c>
      <c r="F49" s="191">
        <v>1.25</v>
      </c>
      <c r="G49" s="99">
        <v>0.8</v>
      </c>
      <c r="H49" s="200" t="s">
        <v>1656</v>
      </c>
      <c r="I49" s="201" t="s">
        <v>1657</v>
      </c>
    </row>
    <row r="50" spans="1:9" ht="12.6">
      <c r="A50" s="190" t="s">
        <v>105</v>
      </c>
      <c r="B50" s="5" t="s">
        <v>1693</v>
      </c>
      <c r="C50" s="6">
        <v>2.8331133190000002</v>
      </c>
      <c r="D50" s="308">
        <v>1.4917</v>
      </c>
      <c r="E50" s="141">
        <v>1.0249999999999999</v>
      </c>
      <c r="F50" s="191">
        <v>1.25</v>
      </c>
      <c r="G50" s="99">
        <v>0.8</v>
      </c>
      <c r="H50" s="194" t="s">
        <v>1656</v>
      </c>
      <c r="I50" s="195" t="s">
        <v>1657</v>
      </c>
    </row>
    <row r="51" spans="1:9" ht="12.6">
      <c r="A51" s="190" t="s">
        <v>106</v>
      </c>
      <c r="B51" s="5" t="s">
        <v>1693</v>
      </c>
      <c r="C51" s="6">
        <v>7.2700481723000001</v>
      </c>
      <c r="D51" s="308">
        <v>2.9186000000000001</v>
      </c>
      <c r="E51" s="141">
        <v>1.0249999999999999</v>
      </c>
      <c r="F51" s="191">
        <v>2.2999999999999998</v>
      </c>
      <c r="G51" s="99">
        <v>0.8</v>
      </c>
      <c r="H51" s="194" t="s">
        <v>1656</v>
      </c>
      <c r="I51" s="195" t="s">
        <v>1658</v>
      </c>
    </row>
    <row r="52" spans="1:9" ht="12.6">
      <c r="A52" s="202" t="s">
        <v>107</v>
      </c>
      <c r="B52" s="89" t="s">
        <v>1693</v>
      </c>
      <c r="C52" s="90">
        <v>15.547302032199999</v>
      </c>
      <c r="D52" s="309">
        <v>6.1952999999999996</v>
      </c>
      <c r="E52" s="142">
        <v>1.0249999999999999</v>
      </c>
      <c r="F52" s="143">
        <v>2.2999999999999998</v>
      </c>
      <c r="G52" s="100">
        <v>0.8</v>
      </c>
      <c r="H52" s="119" t="s">
        <v>1656</v>
      </c>
      <c r="I52" s="197" t="s">
        <v>1658</v>
      </c>
    </row>
    <row r="53" spans="1:9" ht="12.6">
      <c r="A53" s="190" t="s">
        <v>108</v>
      </c>
      <c r="B53" s="5" t="s">
        <v>1694</v>
      </c>
      <c r="C53" s="6">
        <v>2.5335660579999999</v>
      </c>
      <c r="D53" s="308">
        <v>1.2948</v>
      </c>
      <c r="E53" s="141">
        <v>1.0249999999999999</v>
      </c>
      <c r="F53" s="191">
        <v>1.25</v>
      </c>
      <c r="G53" s="99">
        <v>0.8</v>
      </c>
      <c r="H53" s="200" t="s">
        <v>1656</v>
      </c>
      <c r="I53" s="201" t="s">
        <v>1657</v>
      </c>
    </row>
    <row r="54" spans="1:9" ht="12.6">
      <c r="A54" s="190" t="s">
        <v>109</v>
      </c>
      <c r="B54" s="5" t="s">
        <v>1694</v>
      </c>
      <c r="C54" s="6">
        <v>4.3887417218999998</v>
      </c>
      <c r="D54" s="308">
        <v>1.7093</v>
      </c>
      <c r="E54" s="141">
        <v>1.0249999999999999</v>
      </c>
      <c r="F54" s="191">
        <v>1.25</v>
      </c>
      <c r="G54" s="99">
        <v>0.8</v>
      </c>
      <c r="H54" s="194" t="s">
        <v>1656</v>
      </c>
      <c r="I54" s="195" t="s">
        <v>1657</v>
      </c>
    </row>
    <row r="55" spans="1:9" ht="12.6">
      <c r="A55" s="190" t="s">
        <v>110</v>
      </c>
      <c r="B55" s="5" t="s">
        <v>1694</v>
      </c>
      <c r="C55" s="6">
        <v>8.0940531420999999</v>
      </c>
      <c r="D55" s="308">
        <v>2.4496000000000002</v>
      </c>
      <c r="E55" s="141">
        <v>1.0249999999999999</v>
      </c>
      <c r="F55" s="191">
        <v>2.2999999999999998</v>
      </c>
      <c r="G55" s="99">
        <v>0.8</v>
      </c>
      <c r="H55" s="194" t="s">
        <v>1656</v>
      </c>
      <c r="I55" s="195" t="s">
        <v>1658</v>
      </c>
    </row>
    <row r="56" spans="1:9" ht="12.6">
      <c r="A56" s="202" t="s">
        <v>111</v>
      </c>
      <c r="B56" s="89" t="s">
        <v>1694</v>
      </c>
      <c r="C56" s="90">
        <v>19.131182795699999</v>
      </c>
      <c r="D56" s="309">
        <v>5.1586999999999996</v>
      </c>
      <c r="E56" s="142">
        <v>1.0249999999999999</v>
      </c>
      <c r="F56" s="143">
        <v>2.2999999999999998</v>
      </c>
      <c r="G56" s="100">
        <v>0.8</v>
      </c>
      <c r="H56" s="119" t="s">
        <v>1656</v>
      </c>
      <c r="I56" s="197" t="s">
        <v>1658</v>
      </c>
    </row>
    <row r="57" spans="1:9" ht="12.6">
      <c r="A57" s="190" t="s">
        <v>112</v>
      </c>
      <c r="B57" s="5" t="s">
        <v>1695</v>
      </c>
      <c r="C57" s="6">
        <v>3.5909090908999999</v>
      </c>
      <c r="D57" s="308">
        <v>0.98560000000000003</v>
      </c>
      <c r="E57" s="141">
        <v>1.0249999999999999</v>
      </c>
      <c r="F57" s="191">
        <v>1.25</v>
      </c>
      <c r="G57" s="99">
        <v>0.8</v>
      </c>
      <c r="H57" s="200" t="s">
        <v>1656</v>
      </c>
      <c r="I57" s="201" t="s">
        <v>1657</v>
      </c>
    </row>
    <row r="58" spans="1:9" ht="12.6">
      <c r="A58" s="190" t="s">
        <v>113</v>
      </c>
      <c r="B58" s="5" t="s">
        <v>1695</v>
      </c>
      <c r="C58" s="6">
        <v>4.9536163522000001</v>
      </c>
      <c r="D58" s="308">
        <v>1.1183000000000001</v>
      </c>
      <c r="E58" s="141">
        <v>1.0249999999999999</v>
      </c>
      <c r="F58" s="191">
        <v>1.25</v>
      </c>
      <c r="G58" s="99">
        <v>0.8</v>
      </c>
      <c r="H58" s="194" t="s">
        <v>1656</v>
      </c>
      <c r="I58" s="195" t="s">
        <v>1657</v>
      </c>
    </row>
    <row r="59" spans="1:9" ht="12.6">
      <c r="A59" s="190" t="s">
        <v>114</v>
      </c>
      <c r="B59" s="5" t="s">
        <v>1695</v>
      </c>
      <c r="C59" s="6">
        <v>8.1707717570000007</v>
      </c>
      <c r="D59" s="308">
        <v>1.5961000000000001</v>
      </c>
      <c r="E59" s="141">
        <v>1.0249999999999999</v>
      </c>
      <c r="F59" s="191">
        <v>2.2999999999999998</v>
      </c>
      <c r="G59" s="99">
        <v>0.8</v>
      </c>
      <c r="H59" s="194" t="s">
        <v>1656</v>
      </c>
      <c r="I59" s="195" t="s">
        <v>1658</v>
      </c>
    </row>
    <row r="60" spans="1:9" ht="12.6">
      <c r="A60" s="202" t="s">
        <v>115</v>
      </c>
      <c r="B60" s="89" t="s">
        <v>1695</v>
      </c>
      <c r="C60" s="90">
        <v>16.380952381</v>
      </c>
      <c r="D60" s="309">
        <v>4.1273999999999997</v>
      </c>
      <c r="E60" s="142">
        <v>1.0249999999999999</v>
      </c>
      <c r="F60" s="143">
        <v>2.2999999999999998</v>
      </c>
      <c r="G60" s="100">
        <v>0.8</v>
      </c>
      <c r="H60" s="119" t="s">
        <v>1656</v>
      </c>
      <c r="I60" s="197" t="s">
        <v>1658</v>
      </c>
    </row>
    <row r="61" spans="1:9" ht="12.6">
      <c r="A61" s="190" t="s">
        <v>116</v>
      </c>
      <c r="B61" s="5" t="s">
        <v>1696</v>
      </c>
      <c r="C61" s="6">
        <v>2.9693016117000002</v>
      </c>
      <c r="D61" s="308">
        <v>0.76180000000000003</v>
      </c>
      <c r="E61" s="141">
        <v>1.0249999999999999</v>
      </c>
      <c r="F61" s="191">
        <v>1.25</v>
      </c>
      <c r="G61" s="99">
        <v>0.8</v>
      </c>
      <c r="H61" s="200" t="s">
        <v>1656</v>
      </c>
      <c r="I61" s="201" t="s">
        <v>1657</v>
      </c>
    </row>
    <row r="62" spans="1:9" ht="12.6">
      <c r="A62" s="190" t="s">
        <v>117</v>
      </c>
      <c r="B62" s="5" t="s">
        <v>1696</v>
      </c>
      <c r="C62" s="6">
        <v>3.8443702793000001</v>
      </c>
      <c r="D62" s="308">
        <v>0.84640000000000004</v>
      </c>
      <c r="E62" s="141">
        <v>1.0249999999999999</v>
      </c>
      <c r="F62" s="191">
        <v>1.25</v>
      </c>
      <c r="G62" s="99">
        <v>0.8</v>
      </c>
      <c r="H62" s="194" t="s">
        <v>1656</v>
      </c>
      <c r="I62" s="195" t="s">
        <v>1657</v>
      </c>
    </row>
    <row r="63" spans="1:9" ht="12.6">
      <c r="A63" s="190" t="s">
        <v>118</v>
      </c>
      <c r="B63" s="5" t="s">
        <v>1696</v>
      </c>
      <c r="C63" s="6">
        <v>5.7347753314999999</v>
      </c>
      <c r="D63" s="308">
        <v>1.1560999999999999</v>
      </c>
      <c r="E63" s="141">
        <v>1.0249999999999999</v>
      </c>
      <c r="F63" s="191">
        <v>2.2999999999999998</v>
      </c>
      <c r="G63" s="99">
        <v>0.8</v>
      </c>
      <c r="H63" s="194" t="s">
        <v>1656</v>
      </c>
      <c r="I63" s="195" t="s">
        <v>1658</v>
      </c>
    </row>
    <row r="64" spans="1:9" ht="12.6">
      <c r="A64" s="202" t="s">
        <v>119</v>
      </c>
      <c r="B64" s="89" t="s">
        <v>1696</v>
      </c>
      <c r="C64" s="90">
        <v>9.0134115675000004</v>
      </c>
      <c r="D64" s="309">
        <v>2.0543999999999998</v>
      </c>
      <c r="E64" s="142">
        <v>1.0249999999999999</v>
      </c>
      <c r="F64" s="143">
        <v>2.2999999999999998</v>
      </c>
      <c r="G64" s="100">
        <v>0.8</v>
      </c>
      <c r="H64" s="119" t="s">
        <v>1656</v>
      </c>
      <c r="I64" s="197" t="s">
        <v>1658</v>
      </c>
    </row>
    <row r="65" spans="1:9" ht="12.6">
      <c r="A65" s="190" t="s">
        <v>120</v>
      </c>
      <c r="B65" s="5" t="s">
        <v>1697</v>
      </c>
      <c r="C65" s="6">
        <v>4.6543049793</v>
      </c>
      <c r="D65" s="308">
        <v>0.5998</v>
      </c>
      <c r="E65" s="141">
        <v>1.0249999999999999</v>
      </c>
      <c r="F65" s="191">
        <v>1.25</v>
      </c>
      <c r="G65" s="99">
        <v>0.8</v>
      </c>
      <c r="H65" s="200" t="s">
        <v>1656</v>
      </c>
      <c r="I65" s="201" t="s">
        <v>1657</v>
      </c>
    </row>
    <row r="66" spans="1:9" ht="12.6">
      <c r="A66" s="190" t="s">
        <v>121</v>
      </c>
      <c r="B66" s="5" t="s">
        <v>1697</v>
      </c>
      <c r="C66" s="6">
        <v>8.8004687658999998</v>
      </c>
      <c r="D66" s="308">
        <v>0.74650000000000005</v>
      </c>
      <c r="E66" s="141">
        <v>1.0249999999999999</v>
      </c>
      <c r="F66" s="191">
        <v>1.25</v>
      </c>
      <c r="G66" s="99">
        <v>0.8</v>
      </c>
      <c r="H66" s="194" t="s">
        <v>1656</v>
      </c>
      <c r="I66" s="195" t="s">
        <v>1657</v>
      </c>
    </row>
    <row r="67" spans="1:9" ht="12.6">
      <c r="A67" s="190" t="s">
        <v>122</v>
      </c>
      <c r="B67" s="5" t="s">
        <v>1697</v>
      </c>
      <c r="C67" s="6">
        <v>8.6504962953</v>
      </c>
      <c r="D67" s="308">
        <v>1.1639999999999999</v>
      </c>
      <c r="E67" s="141">
        <v>1.0249999999999999</v>
      </c>
      <c r="F67" s="191">
        <v>2.2999999999999998</v>
      </c>
      <c r="G67" s="99">
        <v>0.8</v>
      </c>
      <c r="H67" s="194" t="s">
        <v>1656</v>
      </c>
      <c r="I67" s="195" t="s">
        <v>1658</v>
      </c>
    </row>
    <row r="68" spans="1:9" ht="12.6">
      <c r="A68" s="202" t="s">
        <v>123</v>
      </c>
      <c r="B68" s="89" t="s">
        <v>1697</v>
      </c>
      <c r="C68" s="90">
        <v>13.7926565875</v>
      </c>
      <c r="D68" s="309">
        <v>3.1301999999999999</v>
      </c>
      <c r="E68" s="142">
        <v>1.0249999999999999</v>
      </c>
      <c r="F68" s="143">
        <v>2.2999999999999998</v>
      </c>
      <c r="G68" s="100">
        <v>0.8</v>
      </c>
      <c r="H68" s="119" t="s">
        <v>1656</v>
      </c>
      <c r="I68" s="197" t="s">
        <v>1658</v>
      </c>
    </row>
    <row r="69" spans="1:9" ht="12.6">
      <c r="A69" s="190" t="s">
        <v>124</v>
      </c>
      <c r="B69" s="5" t="s">
        <v>1698</v>
      </c>
      <c r="C69" s="6">
        <v>3.7103784189</v>
      </c>
      <c r="D69" s="308">
        <v>0.78779999999999994</v>
      </c>
      <c r="E69" s="141">
        <v>1.0249999999999999</v>
      </c>
      <c r="F69" s="191">
        <v>1.25</v>
      </c>
      <c r="G69" s="99">
        <v>0.8</v>
      </c>
      <c r="H69" s="200" t="s">
        <v>1656</v>
      </c>
      <c r="I69" s="201" t="s">
        <v>1657</v>
      </c>
    </row>
    <row r="70" spans="1:9" ht="12.6">
      <c r="A70" s="190" t="s">
        <v>125</v>
      </c>
      <c r="B70" s="5" t="s">
        <v>1698</v>
      </c>
      <c r="C70" s="6">
        <v>4.9496733608000003</v>
      </c>
      <c r="D70" s="308">
        <v>1.0096000000000001</v>
      </c>
      <c r="E70" s="141">
        <v>1.0249999999999999</v>
      </c>
      <c r="F70" s="191">
        <v>1.25</v>
      </c>
      <c r="G70" s="99">
        <v>0.8</v>
      </c>
      <c r="H70" s="194" t="s">
        <v>1656</v>
      </c>
      <c r="I70" s="195" t="s">
        <v>1657</v>
      </c>
    </row>
    <row r="71" spans="1:9" ht="12.6">
      <c r="A71" s="190" t="s">
        <v>126</v>
      </c>
      <c r="B71" s="5" t="s">
        <v>1698</v>
      </c>
      <c r="C71" s="6">
        <v>7.7268722467000002</v>
      </c>
      <c r="D71" s="308">
        <v>1.6136999999999999</v>
      </c>
      <c r="E71" s="141">
        <v>1.0249999999999999</v>
      </c>
      <c r="F71" s="191">
        <v>2.2999999999999998</v>
      </c>
      <c r="G71" s="99">
        <v>0.8</v>
      </c>
      <c r="H71" s="194" t="s">
        <v>1656</v>
      </c>
      <c r="I71" s="195" t="s">
        <v>1658</v>
      </c>
    </row>
    <row r="72" spans="1:9" ht="12.6">
      <c r="A72" s="202" t="s">
        <v>127</v>
      </c>
      <c r="B72" s="89" t="s">
        <v>1698</v>
      </c>
      <c r="C72" s="90">
        <v>16.267857142899999</v>
      </c>
      <c r="D72" s="309">
        <v>3.6009000000000002</v>
      </c>
      <c r="E72" s="142">
        <v>1.0249999999999999</v>
      </c>
      <c r="F72" s="143">
        <v>2.2999999999999998</v>
      </c>
      <c r="G72" s="100">
        <v>0.8</v>
      </c>
      <c r="H72" s="119" t="s">
        <v>1656</v>
      </c>
      <c r="I72" s="197" t="s">
        <v>1658</v>
      </c>
    </row>
    <row r="73" spans="1:9" ht="12.6">
      <c r="A73" s="190" t="s">
        <v>128</v>
      </c>
      <c r="B73" s="5" t="s">
        <v>1699</v>
      </c>
      <c r="C73" s="6">
        <v>3.7025695930999998</v>
      </c>
      <c r="D73" s="308">
        <v>0.85589999999999999</v>
      </c>
      <c r="E73" s="141">
        <v>1.0249999999999999</v>
      </c>
      <c r="F73" s="191">
        <v>1.25</v>
      </c>
      <c r="G73" s="99">
        <v>0.8</v>
      </c>
      <c r="H73" s="200" t="s">
        <v>1656</v>
      </c>
      <c r="I73" s="201" t="s">
        <v>1657</v>
      </c>
    </row>
    <row r="74" spans="1:9" ht="12.6">
      <c r="A74" s="190" t="s">
        <v>129</v>
      </c>
      <c r="B74" s="5" t="s">
        <v>1699</v>
      </c>
      <c r="C74" s="6">
        <v>4.7732969152000004</v>
      </c>
      <c r="D74" s="308">
        <v>1.1021000000000001</v>
      </c>
      <c r="E74" s="141">
        <v>1.0249999999999999</v>
      </c>
      <c r="F74" s="191">
        <v>1.25</v>
      </c>
      <c r="G74" s="99">
        <v>0.8</v>
      </c>
      <c r="H74" s="194" t="s">
        <v>1656</v>
      </c>
      <c r="I74" s="195" t="s">
        <v>1657</v>
      </c>
    </row>
    <row r="75" spans="1:9" ht="12.6">
      <c r="A75" s="190" t="s">
        <v>130</v>
      </c>
      <c r="B75" s="5" t="s">
        <v>1699</v>
      </c>
      <c r="C75" s="6">
        <v>6.7608413916999996</v>
      </c>
      <c r="D75" s="308">
        <v>1.6274999999999999</v>
      </c>
      <c r="E75" s="141">
        <v>1.0249999999999999</v>
      </c>
      <c r="F75" s="191">
        <v>2.2999999999999998</v>
      </c>
      <c r="G75" s="99">
        <v>0.8</v>
      </c>
      <c r="H75" s="194" t="s">
        <v>1656</v>
      </c>
      <c r="I75" s="195" t="s">
        <v>1658</v>
      </c>
    </row>
    <row r="76" spans="1:9" ht="12.6">
      <c r="A76" s="202" t="s">
        <v>131</v>
      </c>
      <c r="B76" s="89" t="s">
        <v>1699</v>
      </c>
      <c r="C76" s="90">
        <v>12.839953271000001</v>
      </c>
      <c r="D76" s="309">
        <v>3.3831000000000002</v>
      </c>
      <c r="E76" s="142">
        <v>1.0249999999999999</v>
      </c>
      <c r="F76" s="143">
        <v>2.2999999999999998</v>
      </c>
      <c r="G76" s="100">
        <v>0.8</v>
      </c>
      <c r="H76" s="119" t="s">
        <v>1656</v>
      </c>
      <c r="I76" s="197" t="s">
        <v>1658</v>
      </c>
    </row>
    <row r="77" spans="1:9" ht="12.6">
      <c r="A77" s="190" t="s">
        <v>132</v>
      </c>
      <c r="B77" s="5" t="s">
        <v>1700</v>
      </c>
      <c r="C77" s="6">
        <v>2.6903760804000001</v>
      </c>
      <c r="D77" s="308">
        <v>0.73570000000000002</v>
      </c>
      <c r="E77" s="141">
        <v>1.0249999999999999</v>
      </c>
      <c r="F77" s="191">
        <v>1.25</v>
      </c>
      <c r="G77" s="99">
        <v>0.8</v>
      </c>
      <c r="H77" s="200" t="s">
        <v>1656</v>
      </c>
      <c r="I77" s="201" t="s">
        <v>1657</v>
      </c>
    </row>
    <row r="78" spans="1:9" ht="12.6">
      <c r="A78" s="190" t="s">
        <v>133</v>
      </c>
      <c r="B78" s="5" t="s">
        <v>1700</v>
      </c>
      <c r="C78" s="6">
        <v>3.7877644783000002</v>
      </c>
      <c r="D78" s="308">
        <v>0.89290000000000003</v>
      </c>
      <c r="E78" s="141">
        <v>1.0249999999999999</v>
      </c>
      <c r="F78" s="191">
        <v>1.25</v>
      </c>
      <c r="G78" s="99">
        <v>0.8</v>
      </c>
      <c r="H78" s="194" t="s">
        <v>1656</v>
      </c>
      <c r="I78" s="195" t="s">
        <v>1657</v>
      </c>
    </row>
    <row r="79" spans="1:9" ht="12.6">
      <c r="A79" s="190" t="s">
        <v>134</v>
      </c>
      <c r="B79" s="5" t="s">
        <v>1700</v>
      </c>
      <c r="C79" s="6">
        <v>6.1970563348000001</v>
      </c>
      <c r="D79" s="308">
        <v>1.2875000000000001</v>
      </c>
      <c r="E79" s="141">
        <v>1.0249999999999999</v>
      </c>
      <c r="F79" s="191">
        <v>2.2999999999999998</v>
      </c>
      <c r="G79" s="99">
        <v>0.8</v>
      </c>
      <c r="H79" s="194" t="s">
        <v>1656</v>
      </c>
      <c r="I79" s="195" t="s">
        <v>1658</v>
      </c>
    </row>
    <row r="80" spans="1:9" ht="12.6">
      <c r="A80" s="202" t="s">
        <v>135</v>
      </c>
      <c r="B80" s="89" t="s">
        <v>1700</v>
      </c>
      <c r="C80" s="90">
        <v>11.8478084416</v>
      </c>
      <c r="D80" s="309">
        <v>2.68</v>
      </c>
      <c r="E80" s="142">
        <v>1.0249999999999999</v>
      </c>
      <c r="F80" s="143">
        <v>2.2999999999999998</v>
      </c>
      <c r="G80" s="100">
        <v>0.8</v>
      </c>
      <c r="H80" s="119" t="s">
        <v>1656</v>
      </c>
      <c r="I80" s="197" t="s">
        <v>1658</v>
      </c>
    </row>
    <row r="81" spans="1:9" ht="12.6">
      <c r="A81" s="190" t="s">
        <v>136</v>
      </c>
      <c r="B81" s="5" t="s">
        <v>1701</v>
      </c>
      <c r="C81" s="6">
        <v>2.3755900202000002</v>
      </c>
      <c r="D81" s="308">
        <v>0.72060000000000002</v>
      </c>
      <c r="E81" s="141">
        <v>1.0249999999999999</v>
      </c>
      <c r="F81" s="191">
        <v>1.25</v>
      </c>
      <c r="G81" s="99">
        <v>0.8</v>
      </c>
      <c r="H81" s="200" t="s">
        <v>1656</v>
      </c>
      <c r="I81" s="201" t="s">
        <v>1657</v>
      </c>
    </row>
    <row r="82" spans="1:9" ht="12.6">
      <c r="A82" s="190" t="s">
        <v>137</v>
      </c>
      <c r="B82" s="5" t="s">
        <v>1701</v>
      </c>
      <c r="C82" s="6">
        <v>3.123873219</v>
      </c>
      <c r="D82" s="308">
        <v>0.82230000000000003</v>
      </c>
      <c r="E82" s="141">
        <v>1.0249999999999999</v>
      </c>
      <c r="F82" s="191">
        <v>1.25</v>
      </c>
      <c r="G82" s="99">
        <v>0.8</v>
      </c>
      <c r="H82" s="194" t="s">
        <v>1656</v>
      </c>
      <c r="I82" s="195" t="s">
        <v>1657</v>
      </c>
    </row>
    <row r="83" spans="1:9" ht="12.6">
      <c r="A83" s="190" t="s">
        <v>138</v>
      </c>
      <c r="B83" s="5" t="s">
        <v>1701</v>
      </c>
      <c r="C83" s="6">
        <v>4.6799363057000001</v>
      </c>
      <c r="D83" s="308">
        <v>1.145</v>
      </c>
      <c r="E83" s="141">
        <v>1.0249999999999999</v>
      </c>
      <c r="F83" s="191">
        <v>2.2999999999999998</v>
      </c>
      <c r="G83" s="99">
        <v>0.8</v>
      </c>
      <c r="H83" s="194" t="s">
        <v>1656</v>
      </c>
      <c r="I83" s="195" t="s">
        <v>1658</v>
      </c>
    </row>
    <row r="84" spans="1:9" ht="12.6">
      <c r="A84" s="202" t="s">
        <v>139</v>
      </c>
      <c r="B84" s="89" t="s">
        <v>1701</v>
      </c>
      <c r="C84" s="90">
        <v>12.323943662</v>
      </c>
      <c r="D84" s="309">
        <v>2.8435999999999999</v>
      </c>
      <c r="E84" s="142">
        <v>1.0249999999999999</v>
      </c>
      <c r="F84" s="143">
        <v>2.2999999999999998</v>
      </c>
      <c r="G84" s="100">
        <v>0.8</v>
      </c>
      <c r="H84" s="119" t="s">
        <v>1656</v>
      </c>
      <c r="I84" s="197" t="s">
        <v>1658</v>
      </c>
    </row>
    <row r="85" spans="1:9" ht="12.6">
      <c r="A85" s="190" t="s">
        <v>140</v>
      </c>
      <c r="B85" s="5" t="s">
        <v>1702</v>
      </c>
      <c r="C85" s="6">
        <v>1.8379262027000001</v>
      </c>
      <c r="D85" s="308">
        <v>0.60189999999999999</v>
      </c>
      <c r="E85" s="141">
        <v>1.0249999999999999</v>
      </c>
      <c r="F85" s="191">
        <v>1.25</v>
      </c>
      <c r="G85" s="99">
        <v>0.8</v>
      </c>
      <c r="H85" s="200" t="s">
        <v>1656</v>
      </c>
      <c r="I85" s="201" t="s">
        <v>1657</v>
      </c>
    </row>
    <row r="86" spans="1:9" ht="12.6">
      <c r="A86" s="190" t="s">
        <v>141</v>
      </c>
      <c r="B86" s="5" t="s">
        <v>1702</v>
      </c>
      <c r="C86" s="6">
        <v>2.4114206463999999</v>
      </c>
      <c r="D86" s="308">
        <v>0.65339999999999998</v>
      </c>
      <c r="E86" s="141">
        <v>1.0249999999999999</v>
      </c>
      <c r="F86" s="191">
        <v>1.25</v>
      </c>
      <c r="G86" s="99">
        <v>0.8</v>
      </c>
      <c r="H86" s="194" t="s">
        <v>1656</v>
      </c>
      <c r="I86" s="195" t="s">
        <v>1657</v>
      </c>
    </row>
    <row r="87" spans="1:9" ht="12.6">
      <c r="A87" s="190" t="s">
        <v>142</v>
      </c>
      <c r="B87" s="5" t="s">
        <v>1702</v>
      </c>
      <c r="C87" s="6">
        <v>3.5941940413000002</v>
      </c>
      <c r="D87" s="308">
        <v>0.81599999999999995</v>
      </c>
      <c r="E87" s="141">
        <v>1.0249999999999999</v>
      </c>
      <c r="F87" s="191">
        <v>2.2999999999999998</v>
      </c>
      <c r="G87" s="99">
        <v>0.8</v>
      </c>
      <c r="H87" s="194" t="s">
        <v>1656</v>
      </c>
      <c r="I87" s="195" t="s">
        <v>1658</v>
      </c>
    </row>
    <row r="88" spans="1:9" ht="12.6">
      <c r="A88" s="202" t="s">
        <v>143</v>
      </c>
      <c r="B88" s="89" t="s">
        <v>1702</v>
      </c>
      <c r="C88" s="90">
        <v>7.6703910615000002</v>
      </c>
      <c r="D88" s="309">
        <v>1.6221000000000001</v>
      </c>
      <c r="E88" s="142">
        <v>1.0249999999999999</v>
      </c>
      <c r="F88" s="143">
        <v>2.2999999999999998</v>
      </c>
      <c r="G88" s="100">
        <v>0.8</v>
      </c>
      <c r="H88" s="119" t="s">
        <v>1656</v>
      </c>
      <c r="I88" s="197" t="s">
        <v>1658</v>
      </c>
    </row>
    <row r="89" spans="1:9" ht="12.6">
      <c r="A89" s="190" t="s">
        <v>144</v>
      </c>
      <c r="B89" s="5" t="s">
        <v>1703</v>
      </c>
      <c r="C89" s="6">
        <v>2.7248808578000001</v>
      </c>
      <c r="D89" s="308">
        <v>0.60750000000000004</v>
      </c>
      <c r="E89" s="141">
        <v>1.0249999999999999</v>
      </c>
      <c r="F89" s="191">
        <v>1.25</v>
      </c>
      <c r="G89" s="99">
        <v>0.8</v>
      </c>
      <c r="H89" s="200" t="s">
        <v>1656</v>
      </c>
      <c r="I89" s="201" t="s">
        <v>1657</v>
      </c>
    </row>
    <row r="90" spans="1:9" ht="12.6">
      <c r="A90" s="190" t="s">
        <v>145</v>
      </c>
      <c r="B90" s="5" t="s">
        <v>1703</v>
      </c>
      <c r="C90" s="6">
        <v>3.7380430272999998</v>
      </c>
      <c r="D90" s="308">
        <v>0.68200000000000005</v>
      </c>
      <c r="E90" s="141">
        <v>1.0249999999999999</v>
      </c>
      <c r="F90" s="191">
        <v>1.25</v>
      </c>
      <c r="G90" s="99">
        <v>0.8</v>
      </c>
      <c r="H90" s="194" t="s">
        <v>1656</v>
      </c>
      <c r="I90" s="195" t="s">
        <v>1657</v>
      </c>
    </row>
    <row r="91" spans="1:9" ht="12.6">
      <c r="A91" s="190" t="s">
        <v>146</v>
      </c>
      <c r="B91" s="5" t="s">
        <v>1703</v>
      </c>
      <c r="C91" s="6">
        <v>5.3457102053999996</v>
      </c>
      <c r="D91" s="308">
        <v>0.95150000000000001</v>
      </c>
      <c r="E91" s="141">
        <v>1.0249999999999999</v>
      </c>
      <c r="F91" s="191">
        <v>2.2999999999999998</v>
      </c>
      <c r="G91" s="99">
        <v>0.8</v>
      </c>
      <c r="H91" s="194" t="s">
        <v>1656</v>
      </c>
      <c r="I91" s="195" t="s">
        <v>1658</v>
      </c>
    </row>
    <row r="92" spans="1:9" ht="12.6">
      <c r="A92" s="202" t="s">
        <v>147</v>
      </c>
      <c r="B92" s="89" t="s">
        <v>1703</v>
      </c>
      <c r="C92" s="90">
        <v>12.81769437</v>
      </c>
      <c r="D92" s="309">
        <v>2.3582999999999998</v>
      </c>
      <c r="E92" s="142">
        <v>1.0249999999999999</v>
      </c>
      <c r="F92" s="143">
        <v>2.2999999999999998</v>
      </c>
      <c r="G92" s="100">
        <v>0.8</v>
      </c>
      <c r="H92" s="119" t="s">
        <v>1656</v>
      </c>
      <c r="I92" s="197" t="s">
        <v>1658</v>
      </c>
    </row>
    <row r="93" spans="1:9" ht="12.6">
      <c r="A93" s="190" t="s">
        <v>148</v>
      </c>
      <c r="B93" s="5" t="s">
        <v>1704</v>
      </c>
      <c r="C93" s="6">
        <v>5.5582822085999997</v>
      </c>
      <c r="D93" s="308">
        <v>0.91859999999999997</v>
      </c>
      <c r="E93" s="141">
        <v>1.0249999999999999</v>
      </c>
      <c r="F93" s="191">
        <v>1.25</v>
      </c>
      <c r="G93" s="99">
        <v>0.8</v>
      </c>
      <c r="H93" s="200" t="s">
        <v>1656</v>
      </c>
      <c r="I93" s="201" t="s">
        <v>1657</v>
      </c>
    </row>
    <row r="94" spans="1:9" ht="12.6">
      <c r="A94" s="190" t="s">
        <v>149</v>
      </c>
      <c r="B94" s="5" t="s">
        <v>1704</v>
      </c>
      <c r="C94" s="6">
        <v>6.7023650155999999</v>
      </c>
      <c r="D94" s="308">
        <v>2.0081000000000002</v>
      </c>
      <c r="E94" s="141">
        <v>1.0249999999999999</v>
      </c>
      <c r="F94" s="191">
        <v>1.25</v>
      </c>
      <c r="G94" s="99">
        <v>0.8</v>
      </c>
      <c r="H94" s="194" t="s">
        <v>1656</v>
      </c>
      <c r="I94" s="195" t="s">
        <v>1657</v>
      </c>
    </row>
    <row r="95" spans="1:9" ht="12.6">
      <c r="A95" s="190" t="s">
        <v>150</v>
      </c>
      <c r="B95" s="5" t="s">
        <v>1704</v>
      </c>
      <c r="C95" s="6">
        <v>10.4887543253</v>
      </c>
      <c r="D95" s="308">
        <v>2.4903</v>
      </c>
      <c r="E95" s="141">
        <v>1.0249999999999999</v>
      </c>
      <c r="F95" s="191">
        <v>2.2999999999999998</v>
      </c>
      <c r="G95" s="99">
        <v>0.8</v>
      </c>
      <c r="H95" s="194" t="s">
        <v>1656</v>
      </c>
      <c r="I95" s="195" t="s">
        <v>1658</v>
      </c>
    </row>
    <row r="96" spans="1:9" ht="12.6">
      <c r="A96" s="202" t="s">
        <v>151</v>
      </c>
      <c r="B96" s="89" t="s">
        <v>1704</v>
      </c>
      <c r="C96" s="90">
        <v>17.222036727900001</v>
      </c>
      <c r="D96" s="309">
        <v>4.5814000000000004</v>
      </c>
      <c r="E96" s="142">
        <v>1.0249999999999999</v>
      </c>
      <c r="F96" s="143">
        <v>2.2999999999999998</v>
      </c>
      <c r="G96" s="100">
        <v>0.8</v>
      </c>
      <c r="H96" s="119" t="s">
        <v>1656</v>
      </c>
      <c r="I96" s="197" t="s">
        <v>1658</v>
      </c>
    </row>
    <row r="97" spans="1:9" ht="12.6">
      <c r="A97" s="190" t="s">
        <v>152</v>
      </c>
      <c r="B97" s="5" t="s">
        <v>1705</v>
      </c>
      <c r="C97" s="6">
        <v>3.7531531532</v>
      </c>
      <c r="D97" s="308">
        <v>0.64690000000000003</v>
      </c>
      <c r="E97" s="141">
        <v>1.0249999999999999</v>
      </c>
      <c r="F97" s="191">
        <v>1.25</v>
      </c>
      <c r="G97" s="99">
        <v>0.8</v>
      </c>
      <c r="H97" s="200" t="s">
        <v>1656</v>
      </c>
      <c r="I97" s="201" t="s">
        <v>1657</v>
      </c>
    </row>
    <row r="98" spans="1:9" ht="12.6">
      <c r="A98" s="190" t="s">
        <v>153</v>
      </c>
      <c r="B98" s="5" t="s">
        <v>1705</v>
      </c>
      <c r="C98" s="6">
        <v>5.8481421647999996</v>
      </c>
      <c r="D98" s="308">
        <v>1.2071000000000001</v>
      </c>
      <c r="E98" s="141">
        <v>1.0249999999999999</v>
      </c>
      <c r="F98" s="191">
        <v>1.25</v>
      </c>
      <c r="G98" s="99">
        <v>0.8</v>
      </c>
      <c r="H98" s="194" t="s">
        <v>1656</v>
      </c>
      <c r="I98" s="195" t="s">
        <v>1657</v>
      </c>
    </row>
    <row r="99" spans="1:9" ht="12.6">
      <c r="A99" s="190" t="s">
        <v>154</v>
      </c>
      <c r="B99" s="5" t="s">
        <v>1705</v>
      </c>
      <c r="C99" s="6">
        <v>9.3019559901999997</v>
      </c>
      <c r="D99" s="308">
        <v>1.9924999999999999</v>
      </c>
      <c r="E99" s="141">
        <v>1.0249999999999999</v>
      </c>
      <c r="F99" s="191">
        <v>2.2999999999999998</v>
      </c>
      <c r="G99" s="99">
        <v>0.8</v>
      </c>
      <c r="H99" s="194" t="s">
        <v>1656</v>
      </c>
      <c r="I99" s="195" t="s">
        <v>1658</v>
      </c>
    </row>
    <row r="100" spans="1:9" ht="12.6">
      <c r="A100" s="202" t="s">
        <v>155</v>
      </c>
      <c r="B100" s="89" t="s">
        <v>1705</v>
      </c>
      <c r="C100" s="90">
        <v>16.1936</v>
      </c>
      <c r="D100" s="309">
        <v>4.1189999999999998</v>
      </c>
      <c r="E100" s="142">
        <v>1.0249999999999999</v>
      </c>
      <c r="F100" s="143">
        <v>2.2999999999999998</v>
      </c>
      <c r="G100" s="100">
        <v>0.8</v>
      </c>
      <c r="H100" s="119" t="s">
        <v>1656</v>
      </c>
      <c r="I100" s="197" t="s">
        <v>1658</v>
      </c>
    </row>
    <row r="101" spans="1:9" ht="12.6">
      <c r="A101" s="190" t="s">
        <v>156</v>
      </c>
      <c r="B101" s="5" t="s">
        <v>1706</v>
      </c>
      <c r="C101" s="6">
        <v>2.7892387800999998</v>
      </c>
      <c r="D101" s="308">
        <v>0.55630000000000002</v>
      </c>
      <c r="E101" s="141">
        <v>1.0249999999999999</v>
      </c>
      <c r="F101" s="191">
        <v>1.25</v>
      </c>
      <c r="G101" s="99">
        <v>0.8</v>
      </c>
      <c r="H101" s="200" t="s">
        <v>1656</v>
      </c>
      <c r="I101" s="201" t="s">
        <v>1657</v>
      </c>
    </row>
    <row r="102" spans="1:9" ht="12.6">
      <c r="A102" s="190" t="s">
        <v>157</v>
      </c>
      <c r="B102" s="5" t="s">
        <v>1706</v>
      </c>
      <c r="C102" s="6">
        <v>3.9040857722000002</v>
      </c>
      <c r="D102" s="308">
        <v>0.76770000000000005</v>
      </c>
      <c r="E102" s="141">
        <v>1.0249999999999999</v>
      </c>
      <c r="F102" s="191">
        <v>1.25</v>
      </c>
      <c r="G102" s="99">
        <v>0.8</v>
      </c>
      <c r="H102" s="194" t="s">
        <v>1656</v>
      </c>
      <c r="I102" s="195" t="s">
        <v>1657</v>
      </c>
    </row>
    <row r="103" spans="1:9" ht="12.6">
      <c r="A103" s="190" t="s">
        <v>158</v>
      </c>
      <c r="B103" s="5" t="s">
        <v>1706</v>
      </c>
      <c r="C103" s="6">
        <v>6.3296432963999996</v>
      </c>
      <c r="D103" s="308">
        <v>1.3454999999999999</v>
      </c>
      <c r="E103" s="141">
        <v>1.0249999999999999</v>
      </c>
      <c r="F103" s="191">
        <v>2.2999999999999998</v>
      </c>
      <c r="G103" s="99">
        <v>0.8</v>
      </c>
      <c r="H103" s="194" t="s">
        <v>1656</v>
      </c>
      <c r="I103" s="195" t="s">
        <v>1658</v>
      </c>
    </row>
    <row r="104" spans="1:9" ht="12.6">
      <c r="A104" s="202" t="s">
        <v>159</v>
      </c>
      <c r="B104" s="89" t="s">
        <v>1706</v>
      </c>
      <c r="C104" s="90">
        <v>11.4857142857</v>
      </c>
      <c r="D104" s="309">
        <v>2.7437999999999998</v>
      </c>
      <c r="E104" s="142">
        <v>1.0249999999999999</v>
      </c>
      <c r="F104" s="143">
        <v>2.2999999999999998</v>
      </c>
      <c r="G104" s="100">
        <v>0.8</v>
      </c>
      <c r="H104" s="119" t="s">
        <v>1656</v>
      </c>
      <c r="I104" s="197" t="s">
        <v>1658</v>
      </c>
    </row>
    <row r="105" spans="1:9" ht="12.6">
      <c r="A105" s="190" t="s">
        <v>160</v>
      </c>
      <c r="B105" s="5" t="s">
        <v>1707</v>
      </c>
      <c r="C105" s="6">
        <v>2.1106083458999998</v>
      </c>
      <c r="D105" s="308">
        <v>0.55900000000000005</v>
      </c>
      <c r="E105" s="141">
        <v>1.0249999999999999</v>
      </c>
      <c r="F105" s="191">
        <v>1.25</v>
      </c>
      <c r="G105" s="99">
        <v>0.8</v>
      </c>
      <c r="H105" s="200" t="s">
        <v>1656</v>
      </c>
      <c r="I105" s="201" t="s">
        <v>1657</v>
      </c>
    </row>
    <row r="106" spans="1:9" ht="12.6">
      <c r="A106" s="190" t="s">
        <v>161</v>
      </c>
      <c r="B106" s="5" t="s">
        <v>1707</v>
      </c>
      <c r="C106" s="6">
        <v>3.1820472819000001</v>
      </c>
      <c r="D106" s="308">
        <v>0.65429999999999999</v>
      </c>
      <c r="E106" s="141">
        <v>1.0249999999999999</v>
      </c>
      <c r="F106" s="191">
        <v>1.25</v>
      </c>
      <c r="G106" s="99">
        <v>0.8</v>
      </c>
      <c r="H106" s="194" t="s">
        <v>1656</v>
      </c>
      <c r="I106" s="195" t="s">
        <v>1657</v>
      </c>
    </row>
    <row r="107" spans="1:9" ht="12.6">
      <c r="A107" s="190" t="s">
        <v>162</v>
      </c>
      <c r="B107" s="5" t="s">
        <v>1707</v>
      </c>
      <c r="C107" s="6">
        <v>4.9319099379000004</v>
      </c>
      <c r="D107" s="308">
        <v>0.88170000000000004</v>
      </c>
      <c r="E107" s="141">
        <v>1.0249999999999999</v>
      </c>
      <c r="F107" s="191">
        <v>2.2999999999999998</v>
      </c>
      <c r="G107" s="99">
        <v>0.8</v>
      </c>
      <c r="H107" s="194" t="s">
        <v>1656</v>
      </c>
      <c r="I107" s="195" t="s">
        <v>1658</v>
      </c>
    </row>
    <row r="108" spans="1:9" ht="12.6">
      <c r="A108" s="202" t="s">
        <v>163</v>
      </c>
      <c r="B108" s="89" t="s">
        <v>1707</v>
      </c>
      <c r="C108" s="90">
        <v>11.266406527099999</v>
      </c>
      <c r="D108" s="309">
        <v>2.2578999999999998</v>
      </c>
      <c r="E108" s="142">
        <v>1.0249999999999999</v>
      </c>
      <c r="F108" s="143">
        <v>2.2999999999999998</v>
      </c>
      <c r="G108" s="100">
        <v>0.8</v>
      </c>
      <c r="H108" s="119" t="s">
        <v>1656</v>
      </c>
      <c r="I108" s="197" t="s">
        <v>1658</v>
      </c>
    </row>
    <row r="109" spans="1:9" ht="12.6">
      <c r="A109" s="190" t="s">
        <v>164</v>
      </c>
      <c r="B109" s="5" t="s">
        <v>1708</v>
      </c>
      <c r="C109" s="6">
        <v>2.3492957745999998</v>
      </c>
      <c r="D109" s="308">
        <v>0.5232</v>
      </c>
      <c r="E109" s="141">
        <v>1.0249999999999999</v>
      </c>
      <c r="F109" s="191">
        <v>1.25</v>
      </c>
      <c r="G109" s="99">
        <v>0.8</v>
      </c>
      <c r="H109" s="200" t="s">
        <v>1656</v>
      </c>
      <c r="I109" s="201" t="s">
        <v>1657</v>
      </c>
    </row>
    <row r="110" spans="1:9" ht="12.6">
      <c r="A110" s="190" t="s">
        <v>165</v>
      </c>
      <c r="B110" s="5" t="s">
        <v>1708</v>
      </c>
      <c r="C110" s="6">
        <v>2.8885131673000002</v>
      </c>
      <c r="D110" s="308">
        <v>0.62109999999999999</v>
      </c>
      <c r="E110" s="141">
        <v>1.0249999999999999</v>
      </c>
      <c r="F110" s="191">
        <v>1.25</v>
      </c>
      <c r="G110" s="99">
        <v>0.8</v>
      </c>
      <c r="H110" s="194" t="s">
        <v>1656</v>
      </c>
      <c r="I110" s="195" t="s">
        <v>1657</v>
      </c>
    </row>
    <row r="111" spans="1:9" ht="12.6">
      <c r="A111" s="190" t="s">
        <v>166</v>
      </c>
      <c r="B111" s="5" t="s">
        <v>1708</v>
      </c>
      <c r="C111" s="6">
        <v>4.3216853112000004</v>
      </c>
      <c r="D111" s="308">
        <v>0.92879999999999996</v>
      </c>
      <c r="E111" s="141">
        <v>1.0249999999999999</v>
      </c>
      <c r="F111" s="191">
        <v>2.2999999999999998</v>
      </c>
      <c r="G111" s="99">
        <v>0.8</v>
      </c>
      <c r="H111" s="120" t="s">
        <v>1656</v>
      </c>
      <c r="I111" s="121" t="s">
        <v>1658</v>
      </c>
    </row>
    <row r="112" spans="1:9" ht="12.6">
      <c r="A112" s="196" t="s">
        <v>167</v>
      </c>
      <c r="B112" s="89" t="s">
        <v>1708</v>
      </c>
      <c r="C112" s="90">
        <v>9.6365873667000006</v>
      </c>
      <c r="D112" s="309">
        <v>2.3376000000000001</v>
      </c>
      <c r="E112" s="142">
        <v>1.0249999999999999</v>
      </c>
      <c r="F112" s="143">
        <v>2.2999999999999998</v>
      </c>
      <c r="G112" s="100">
        <v>0.8</v>
      </c>
      <c r="H112" s="198" t="s">
        <v>1656</v>
      </c>
      <c r="I112" s="199" t="s">
        <v>1658</v>
      </c>
    </row>
    <row r="113" spans="1:9" ht="12.6">
      <c r="A113" s="190" t="s">
        <v>168</v>
      </c>
      <c r="B113" s="5" t="s">
        <v>1709</v>
      </c>
      <c r="C113" s="6">
        <v>2.5168510418999999</v>
      </c>
      <c r="D113" s="308">
        <v>0.56130000000000002</v>
      </c>
      <c r="E113" s="141">
        <v>1.0249999999999999</v>
      </c>
      <c r="F113" s="191">
        <v>1.25</v>
      </c>
      <c r="G113" s="99">
        <v>0.8</v>
      </c>
      <c r="H113" s="200" t="s">
        <v>1656</v>
      </c>
      <c r="I113" s="201" t="s">
        <v>1657</v>
      </c>
    </row>
    <row r="114" spans="1:9" ht="12.6">
      <c r="A114" s="190" t="s">
        <v>169</v>
      </c>
      <c r="B114" s="5" t="s">
        <v>1709</v>
      </c>
      <c r="C114" s="6">
        <v>2.9034634664999999</v>
      </c>
      <c r="D114" s="308">
        <v>0.64700000000000002</v>
      </c>
      <c r="E114" s="141">
        <v>1.0249999999999999</v>
      </c>
      <c r="F114" s="191">
        <v>1.25</v>
      </c>
      <c r="G114" s="99">
        <v>0.8</v>
      </c>
      <c r="H114" s="194" t="s">
        <v>1656</v>
      </c>
      <c r="I114" s="195" t="s">
        <v>1657</v>
      </c>
    </row>
    <row r="115" spans="1:9" ht="12.6">
      <c r="A115" s="190" t="s">
        <v>170</v>
      </c>
      <c r="B115" s="5" t="s">
        <v>1709</v>
      </c>
      <c r="C115" s="6">
        <v>3.8819383260000002</v>
      </c>
      <c r="D115" s="308">
        <v>0.7913</v>
      </c>
      <c r="E115" s="141">
        <v>1.0249999999999999</v>
      </c>
      <c r="F115" s="191">
        <v>2.2999999999999998</v>
      </c>
      <c r="G115" s="99">
        <v>0.8</v>
      </c>
      <c r="H115" s="194" t="s">
        <v>1656</v>
      </c>
      <c r="I115" s="195" t="s">
        <v>1658</v>
      </c>
    </row>
    <row r="116" spans="1:9" ht="12.6">
      <c r="A116" s="202" t="s">
        <v>171</v>
      </c>
      <c r="B116" s="89" t="s">
        <v>1709</v>
      </c>
      <c r="C116" s="90">
        <v>6.8765432099000003</v>
      </c>
      <c r="D116" s="309">
        <v>1.4952000000000001</v>
      </c>
      <c r="E116" s="142">
        <v>1.0249999999999999</v>
      </c>
      <c r="F116" s="143">
        <v>2.2999999999999998</v>
      </c>
      <c r="G116" s="100">
        <v>0.8</v>
      </c>
      <c r="H116" s="119" t="s">
        <v>1656</v>
      </c>
      <c r="I116" s="197" t="s">
        <v>1658</v>
      </c>
    </row>
    <row r="117" spans="1:9" ht="12.6">
      <c r="A117" s="190" t="s">
        <v>172</v>
      </c>
      <c r="B117" s="5" t="s">
        <v>1710</v>
      </c>
      <c r="C117" s="6">
        <v>2.3296725646000001</v>
      </c>
      <c r="D117" s="308">
        <v>0.66600000000000004</v>
      </c>
      <c r="E117" s="141">
        <v>1.0249999999999999</v>
      </c>
      <c r="F117" s="191">
        <v>1.25</v>
      </c>
      <c r="G117" s="99">
        <v>0.8</v>
      </c>
      <c r="H117" s="200" t="s">
        <v>1656</v>
      </c>
      <c r="I117" s="201" t="s">
        <v>1657</v>
      </c>
    </row>
    <row r="118" spans="1:9" ht="12.6">
      <c r="A118" s="190" t="s">
        <v>173</v>
      </c>
      <c r="B118" s="5" t="s">
        <v>1710</v>
      </c>
      <c r="C118" s="6">
        <v>3.5954621287999999</v>
      </c>
      <c r="D118" s="308">
        <v>0.88819999999999999</v>
      </c>
      <c r="E118" s="141">
        <v>1.0249999999999999</v>
      </c>
      <c r="F118" s="191">
        <v>1.25</v>
      </c>
      <c r="G118" s="99">
        <v>0.8</v>
      </c>
      <c r="H118" s="194" t="s">
        <v>1656</v>
      </c>
      <c r="I118" s="195" t="s">
        <v>1657</v>
      </c>
    </row>
    <row r="119" spans="1:9" ht="12.6">
      <c r="A119" s="190" t="s">
        <v>174</v>
      </c>
      <c r="B119" s="5" t="s">
        <v>1710</v>
      </c>
      <c r="C119" s="6">
        <v>6.0258110014000001</v>
      </c>
      <c r="D119" s="308">
        <v>1.4200999999999999</v>
      </c>
      <c r="E119" s="141">
        <v>1.0249999999999999</v>
      </c>
      <c r="F119" s="191">
        <v>2.2999999999999998</v>
      </c>
      <c r="G119" s="99">
        <v>0.8</v>
      </c>
      <c r="H119" s="194" t="s">
        <v>1656</v>
      </c>
      <c r="I119" s="195" t="s">
        <v>1658</v>
      </c>
    </row>
    <row r="120" spans="1:9" ht="12.6">
      <c r="A120" s="202" t="s">
        <v>175</v>
      </c>
      <c r="B120" s="89" t="s">
        <v>1710</v>
      </c>
      <c r="C120" s="90">
        <v>13.0268041237</v>
      </c>
      <c r="D120" s="309">
        <v>3.1964999999999999</v>
      </c>
      <c r="E120" s="142">
        <v>1.0249999999999999</v>
      </c>
      <c r="F120" s="143">
        <v>2.2999999999999998</v>
      </c>
      <c r="G120" s="100">
        <v>0.8</v>
      </c>
      <c r="H120" s="119" t="s">
        <v>1656</v>
      </c>
      <c r="I120" s="197" t="s">
        <v>1658</v>
      </c>
    </row>
    <row r="121" spans="1:9" ht="12.6">
      <c r="A121" s="190" t="s">
        <v>176</v>
      </c>
      <c r="B121" s="5" t="s">
        <v>1711</v>
      </c>
      <c r="C121" s="6">
        <v>2.3237639553</v>
      </c>
      <c r="D121" s="308">
        <v>0.6694</v>
      </c>
      <c r="E121" s="141">
        <v>1.0249999999999999</v>
      </c>
      <c r="F121" s="191">
        <v>1.25</v>
      </c>
      <c r="G121" s="99">
        <v>0.8</v>
      </c>
      <c r="H121" s="200" t="s">
        <v>1656</v>
      </c>
      <c r="I121" s="201" t="s">
        <v>1657</v>
      </c>
    </row>
    <row r="122" spans="1:9" ht="12.6">
      <c r="A122" s="190" t="s">
        <v>177</v>
      </c>
      <c r="B122" s="5" t="s">
        <v>1711</v>
      </c>
      <c r="C122" s="6">
        <v>3.5070821529999998</v>
      </c>
      <c r="D122" s="308">
        <v>0.90890000000000004</v>
      </c>
      <c r="E122" s="141">
        <v>1.0249999999999999</v>
      </c>
      <c r="F122" s="191">
        <v>1.25</v>
      </c>
      <c r="G122" s="99">
        <v>0.8</v>
      </c>
      <c r="H122" s="194" t="s">
        <v>1656</v>
      </c>
      <c r="I122" s="195" t="s">
        <v>1657</v>
      </c>
    </row>
    <row r="123" spans="1:9" ht="12.6">
      <c r="A123" s="190" t="s">
        <v>178</v>
      </c>
      <c r="B123" s="5" t="s">
        <v>1711</v>
      </c>
      <c r="C123" s="6">
        <v>6.5104427736000003</v>
      </c>
      <c r="D123" s="308">
        <v>1.5039</v>
      </c>
      <c r="E123" s="141">
        <v>1.0249999999999999</v>
      </c>
      <c r="F123" s="191">
        <v>2.2999999999999998</v>
      </c>
      <c r="G123" s="99">
        <v>0.8</v>
      </c>
      <c r="H123" s="194" t="s">
        <v>1656</v>
      </c>
      <c r="I123" s="195" t="s">
        <v>1658</v>
      </c>
    </row>
    <row r="124" spans="1:9" ht="12.6">
      <c r="A124" s="202" t="s">
        <v>179</v>
      </c>
      <c r="B124" s="89" t="s">
        <v>1711</v>
      </c>
      <c r="C124" s="90">
        <v>13.8527777778</v>
      </c>
      <c r="D124" s="309">
        <v>3.6663999999999999</v>
      </c>
      <c r="E124" s="142">
        <v>1.0249999999999999</v>
      </c>
      <c r="F124" s="143">
        <v>2.2999999999999998</v>
      </c>
      <c r="G124" s="100">
        <v>0.8</v>
      </c>
      <c r="H124" s="119" t="s">
        <v>1656</v>
      </c>
      <c r="I124" s="197" t="s">
        <v>1658</v>
      </c>
    </row>
    <row r="125" spans="1:9" ht="12.6">
      <c r="A125" s="190" t="s">
        <v>180</v>
      </c>
      <c r="B125" s="5" t="s">
        <v>1712</v>
      </c>
      <c r="C125" s="6">
        <v>1.5349270938999999</v>
      </c>
      <c r="D125" s="308">
        <v>0.65969999999999995</v>
      </c>
      <c r="E125" s="141">
        <v>1.0249999999999999</v>
      </c>
      <c r="F125" s="191">
        <v>1.25</v>
      </c>
      <c r="G125" s="99">
        <v>0.8</v>
      </c>
      <c r="H125" s="200" t="s">
        <v>1656</v>
      </c>
      <c r="I125" s="201" t="s">
        <v>1657</v>
      </c>
    </row>
    <row r="126" spans="1:9" ht="12.6">
      <c r="A126" s="190" t="s">
        <v>181</v>
      </c>
      <c r="B126" s="5" t="s">
        <v>1712</v>
      </c>
      <c r="C126" s="6">
        <v>2.3618938635000002</v>
      </c>
      <c r="D126" s="308">
        <v>0.82850000000000001</v>
      </c>
      <c r="E126" s="141">
        <v>1.0249999999999999</v>
      </c>
      <c r="F126" s="191">
        <v>1.25</v>
      </c>
      <c r="G126" s="99">
        <v>0.8</v>
      </c>
      <c r="H126" s="194" t="s">
        <v>1656</v>
      </c>
      <c r="I126" s="195" t="s">
        <v>1657</v>
      </c>
    </row>
    <row r="127" spans="1:9" ht="12.6">
      <c r="A127" s="190" t="s">
        <v>182</v>
      </c>
      <c r="B127" s="5" t="s">
        <v>1712</v>
      </c>
      <c r="C127" s="6">
        <v>4.1978484565</v>
      </c>
      <c r="D127" s="308">
        <v>1.1693</v>
      </c>
      <c r="E127" s="141">
        <v>1.0249999999999999</v>
      </c>
      <c r="F127" s="191">
        <v>2.2999999999999998</v>
      </c>
      <c r="G127" s="99">
        <v>0.8</v>
      </c>
      <c r="H127" s="194" t="s">
        <v>1656</v>
      </c>
      <c r="I127" s="195" t="s">
        <v>1658</v>
      </c>
    </row>
    <row r="128" spans="1:9" ht="12.6">
      <c r="A128" s="202" t="s">
        <v>183</v>
      </c>
      <c r="B128" s="89" t="s">
        <v>1712</v>
      </c>
      <c r="C128" s="90">
        <v>10.160173160199999</v>
      </c>
      <c r="D128" s="309">
        <v>2.6789000000000001</v>
      </c>
      <c r="E128" s="142">
        <v>1.0249999999999999</v>
      </c>
      <c r="F128" s="143">
        <v>2.2999999999999998</v>
      </c>
      <c r="G128" s="100">
        <v>0.8</v>
      </c>
      <c r="H128" s="119" t="s">
        <v>1656</v>
      </c>
      <c r="I128" s="197" t="s">
        <v>1658</v>
      </c>
    </row>
    <row r="129" spans="1:9" ht="12.6">
      <c r="A129" s="190" t="s">
        <v>184</v>
      </c>
      <c r="B129" s="5" t="s">
        <v>1713</v>
      </c>
      <c r="C129" s="6">
        <v>2.6649182523000001</v>
      </c>
      <c r="D129" s="308">
        <v>0.62560000000000004</v>
      </c>
      <c r="E129" s="141">
        <v>1.0249999999999999</v>
      </c>
      <c r="F129" s="191">
        <v>1.25</v>
      </c>
      <c r="G129" s="99">
        <v>0.8</v>
      </c>
      <c r="H129" s="200" t="s">
        <v>1656</v>
      </c>
      <c r="I129" s="201" t="s">
        <v>1657</v>
      </c>
    </row>
    <row r="130" spans="1:9" ht="12.6">
      <c r="A130" s="190" t="s">
        <v>185</v>
      </c>
      <c r="B130" s="5" t="s">
        <v>1713</v>
      </c>
      <c r="C130" s="6">
        <v>4.0124728156999998</v>
      </c>
      <c r="D130" s="308">
        <v>0.7762</v>
      </c>
      <c r="E130" s="141">
        <v>1.0249999999999999</v>
      </c>
      <c r="F130" s="191">
        <v>1.25</v>
      </c>
      <c r="G130" s="99">
        <v>0.8</v>
      </c>
      <c r="H130" s="194" t="s">
        <v>1656</v>
      </c>
      <c r="I130" s="195" t="s">
        <v>1657</v>
      </c>
    </row>
    <row r="131" spans="1:9" ht="12.6">
      <c r="A131" s="190" t="s">
        <v>186</v>
      </c>
      <c r="B131" s="5" t="s">
        <v>1713</v>
      </c>
      <c r="C131" s="6">
        <v>5.7709380235000003</v>
      </c>
      <c r="D131" s="308">
        <v>1.0683</v>
      </c>
      <c r="E131" s="141">
        <v>1.0249999999999999</v>
      </c>
      <c r="F131" s="191">
        <v>2.2999999999999998</v>
      </c>
      <c r="G131" s="99">
        <v>0.8</v>
      </c>
      <c r="H131" s="194" t="s">
        <v>1656</v>
      </c>
      <c r="I131" s="195" t="s">
        <v>1658</v>
      </c>
    </row>
    <row r="132" spans="1:9" ht="12.6">
      <c r="A132" s="202" t="s">
        <v>187</v>
      </c>
      <c r="B132" s="89" t="s">
        <v>1713</v>
      </c>
      <c r="C132" s="90">
        <v>11.6375372393</v>
      </c>
      <c r="D132" s="309">
        <v>2.4653</v>
      </c>
      <c r="E132" s="142">
        <v>1.0249999999999999</v>
      </c>
      <c r="F132" s="143">
        <v>2.2999999999999998</v>
      </c>
      <c r="G132" s="100">
        <v>0.8</v>
      </c>
      <c r="H132" s="119" t="s">
        <v>1656</v>
      </c>
      <c r="I132" s="197" t="s">
        <v>1658</v>
      </c>
    </row>
    <row r="133" spans="1:9" ht="12.6">
      <c r="A133" s="190" t="s">
        <v>188</v>
      </c>
      <c r="B133" s="5" t="s">
        <v>1714</v>
      </c>
      <c r="C133" s="6">
        <v>2.2008733623999999</v>
      </c>
      <c r="D133" s="308">
        <v>0.96640000000000004</v>
      </c>
      <c r="E133" s="141">
        <v>1.0249999999999999</v>
      </c>
      <c r="F133" s="191">
        <v>1.25</v>
      </c>
      <c r="G133" s="99">
        <v>0.8</v>
      </c>
      <c r="H133" s="200" t="s">
        <v>1656</v>
      </c>
      <c r="I133" s="201" t="s">
        <v>1657</v>
      </c>
    </row>
    <row r="134" spans="1:9" ht="12.6">
      <c r="A134" s="190" t="s">
        <v>189</v>
      </c>
      <c r="B134" s="5" t="s">
        <v>1714</v>
      </c>
      <c r="C134" s="6">
        <v>3.7725321888000001</v>
      </c>
      <c r="D134" s="308">
        <v>1.3354999999999999</v>
      </c>
      <c r="E134" s="141">
        <v>1.0249999999999999</v>
      </c>
      <c r="F134" s="191">
        <v>1.25</v>
      </c>
      <c r="G134" s="99">
        <v>0.8</v>
      </c>
      <c r="H134" s="194" t="s">
        <v>1656</v>
      </c>
      <c r="I134" s="195" t="s">
        <v>1657</v>
      </c>
    </row>
    <row r="135" spans="1:9" ht="12.6">
      <c r="A135" s="190" t="s">
        <v>190</v>
      </c>
      <c r="B135" s="5" t="s">
        <v>1714</v>
      </c>
      <c r="C135" s="6">
        <v>6.4692307692000002</v>
      </c>
      <c r="D135" s="308">
        <v>2.1905000000000001</v>
      </c>
      <c r="E135" s="141">
        <v>1.0249999999999999</v>
      </c>
      <c r="F135" s="191">
        <v>2.2999999999999998</v>
      </c>
      <c r="G135" s="99">
        <v>0.8</v>
      </c>
      <c r="H135" s="194" t="s">
        <v>1656</v>
      </c>
      <c r="I135" s="195" t="s">
        <v>1658</v>
      </c>
    </row>
    <row r="136" spans="1:9" ht="12.6">
      <c r="A136" s="202" t="s">
        <v>191</v>
      </c>
      <c r="B136" s="89" t="s">
        <v>1714</v>
      </c>
      <c r="C136" s="90">
        <v>17.076923076900002</v>
      </c>
      <c r="D136" s="309">
        <v>5.4314</v>
      </c>
      <c r="E136" s="142">
        <v>1.0249999999999999</v>
      </c>
      <c r="F136" s="143">
        <v>2.2999999999999998</v>
      </c>
      <c r="G136" s="100">
        <v>0.8</v>
      </c>
      <c r="H136" s="119" t="s">
        <v>1656</v>
      </c>
      <c r="I136" s="197" t="s">
        <v>1658</v>
      </c>
    </row>
    <row r="137" spans="1:9" ht="12.6">
      <c r="A137" s="190" t="s">
        <v>192</v>
      </c>
      <c r="B137" s="5" t="s">
        <v>1715</v>
      </c>
      <c r="C137" s="6">
        <v>2.3049773756</v>
      </c>
      <c r="D137" s="308">
        <v>0.83579999999999999</v>
      </c>
      <c r="E137" s="141">
        <v>1.0249999999999999</v>
      </c>
      <c r="F137" s="191">
        <v>1.25</v>
      </c>
      <c r="G137" s="99">
        <v>0.8</v>
      </c>
      <c r="H137" s="200" t="s">
        <v>1656</v>
      </c>
      <c r="I137" s="201" t="s">
        <v>1657</v>
      </c>
    </row>
    <row r="138" spans="1:9" ht="12.6">
      <c r="A138" s="190" t="s">
        <v>193</v>
      </c>
      <c r="B138" s="5" t="s">
        <v>1715</v>
      </c>
      <c r="C138" s="6">
        <v>3.3674197384000002</v>
      </c>
      <c r="D138" s="308">
        <v>0.9879</v>
      </c>
      <c r="E138" s="141">
        <v>1.0249999999999999</v>
      </c>
      <c r="F138" s="191">
        <v>1.25</v>
      </c>
      <c r="G138" s="99">
        <v>0.8</v>
      </c>
      <c r="H138" s="194" t="s">
        <v>1656</v>
      </c>
      <c r="I138" s="195" t="s">
        <v>1657</v>
      </c>
    </row>
    <row r="139" spans="1:9" ht="12.6">
      <c r="A139" s="190" t="s">
        <v>194</v>
      </c>
      <c r="B139" s="5" t="s">
        <v>1715</v>
      </c>
      <c r="C139" s="6">
        <v>6.247311828</v>
      </c>
      <c r="D139" s="308">
        <v>1.6512</v>
      </c>
      <c r="E139" s="141">
        <v>1.0249999999999999</v>
      </c>
      <c r="F139" s="191">
        <v>2.2999999999999998</v>
      </c>
      <c r="G139" s="99">
        <v>0.8</v>
      </c>
      <c r="H139" s="194" t="s">
        <v>1656</v>
      </c>
      <c r="I139" s="195" t="s">
        <v>1658</v>
      </c>
    </row>
    <row r="140" spans="1:9" ht="12.6">
      <c r="A140" s="202" t="s">
        <v>195</v>
      </c>
      <c r="B140" s="89" t="s">
        <v>1715</v>
      </c>
      <c r="C140" s="90">
        <v>15.838709677400001</v>
      </c>
      <c r="D140" s="309">
        <v>3.5703999999999998</v>
      </c>
      <c r="E140" s="142">
        <v>1.0249999999999999</v>
      </c>
      <c r="F140" s="143">
        <v>2.2999999999999998</v>
      </c>
      <c r="G140" s="100">
        <v>0.8</v>
      </c>
      <c r="H140" s="119" t="s">
        <v>1656</v>
      </c>
      <c r="I140" s="197" t="s">
        <v>1658</v>
      </c>
    </row>
    <row r="141" spans="1:9" ht="12.6">
      <c r="A141" s="190" t="s">
        <v>196</v>
      </c>
      <c r="B141" s="5" t="s">
        <v>1716</v>
      </c>
      <c r="C141" s="6">
        <v>2.9926578561000001</v>
      </c>
      <c r="D141" s="308">
        <v>0.43440000000000001</v>
      </c>
      <c r="E141" s="141">
        <v>1.0249999999999999</v>
      </c>
      <c r="F141" s="191">
        <v>1.25</v>
      </c>
      <c r="G141" s="99">
        <v>0.8</v>
      </c>
      <c r="H141" s="200" t="s">
        <v>1656</v>
      </c>
      <c r="I141" s="201" t="s">
        <v>1657</v>
      </c>
    </row>
    <row r="142" spans="1:9" ht="12.6">
      <c r="A142" s="190" t="s">
        <v>197</v>
      </c>
      <c r="B142" s="5" t="s">
        <v>1716</v>
      </c>
      <c r="C142" s="6">
        <v>3.9257178527000001</v>
      </c>
      <c r="D142" s="308">
        <v>0.5958</v>
      </c>
      <c r="E142" s="141">
        <v>1.0249999999999999</v>
      </c>
      <c r="F142" s="191">
        <v>1.25</v>
      </c>
      <c r="G142" s="99">
        <v>0.8</v>
      </c>
      <c r="H142" s="194" t="s">
        <v>1656</v>
      </c>
      <c r="I142" s="195" t="s">
        <v>1657</v>
      </c>
    </row>
    <row r="143" spans="1:9" ht="12.6">
      <c r="A143" s="190" t="s">
        <v>198</v>
      </c>
      <c r="B143" s="5" t="s">
        <v>1716</v>
      </c>
      <c r="C143" s="6">
        <v>6.3010471203999998</v>
      </c>
      <c r="D143" s="308">
        <v>0.97219999999999995</v>
      </c>
      <c r="E143" s="141">
        <v>1.0249999999999999</v>
      </c>
      <c r="F143" s="191">
        <v>2.2999999999999998</v>
      </c>
      <c r="G143" s="99">
        <v>0.8</v>
      </c>
      <c r="H143" s="194" t="s">
        <v>1656</v>
      </c>
      <c r="I143" s="195" t="s">
        <v>1658</v>
      </c>
    </row>
    <row r="144" spans="1:9" ht="12.6">
      <c r="A144" s="202" t="s">
        <v>199</v>
      </c>
      <c r="B144" s="89" t="s">
        <v>1716</v>
      </c>
      <c r="C144" s="90">
        <v>8.48</v>
      </c>
      <c r="D144" s="309">
        <v>1.6666000000000001</v>
      </c>
      <c r="E144" s="142">
        <v>1.0249999999999999</v>
      </c>
      <c r="F144" s="143">
        <v>2.2999999999999998</v>
      </c>
      <c r="G144" s="100">
        <v>0.8</v>
      </c>
      <c r="H144" s="119" t="s">
        <v>1656</v>
      </c>
      <c r="I144" s="197" t="s">
        <v>1658</v>
      </c>
    </row>
    <row r="145" spans="1:9" ht="12.6">
      <c r="A145" s="190" t="s">
        <v>200</v>
      </c>
      <c r="B145" s="5" t="s">
        <v>1717</v>
      </c>
      <c r="C145" s="6">
        <v>2.2073525522000002</v>
      </c>
      <c r="D145" s="308">
        <v>0.50639999999999996</v>
      </c>
      <c r="E145" s="141">
        <v>1.0249999999999999</v>
      </c>
      <c r="F145" s="191">
        <v>1.25</v>
      </c>
      <c r="G145" s="99">
        <v>0.8</v>
      </c>
      <c r="H145" s="200" t="s">
        <v>1656</v>
      </c>
      <c r="I145" s="201" t="s">
        <v>1657</v>
      </c>
    </row>
    <row r="146" spans="1:9" ht="12.6">
      <c r="A146" s="190" t="s">
        <v>201</v>
      </c>
      <c r="B146" s="5" t="s">
        <v>1717</v>
      </c>
      <c r="C146" s="6">
        <v>2.7595411426999998</v>
      </c>
      <c r="D146" s="308">
        <v>0.63380000000000003</v>
      </c>
      <c r="E146" s="141">
        <v>1.0249999999999999</v>
      </c>
      <c r="F146" s="191">
        <v>1.25</v>
      </c>
      <c r="G146" s="99">
        <v>0.8</v>
      </c>
      <c r="H146" s="194" t="s">
        <v>1656</v>
      </c>
      <c r="I146" s="195" t="s">
        <v>1657</v>
      </c>
    </row>
    <row r="147" spans="1:9" ht="12.6">
      <c r="A147" s="190" t="s">
        <v>202</v>
      </c>
      <c r="B147" s="5" t="s">
        <v>1717</v>
      </c>
      <c r="C147" s="6">
        <v>4.2934443287999997</v>
      </c>
      <c r="D147" s="308">
        <v>0.91180000000000005</v>
      </c>
      <c r="E147" s="141">
        <v>1.0249999999999999</v>
      </c>
      <c r="F147" s="191">
        <v>2.2999999999999998</v>
      </c>
      <c r="G147" s="99">
        <v>0.8</v>
      </c>
      <c r="H147" s="194" t="s">
        <v>1656</v>
      </c>
      <c r="I147" s="195" t="s">
        <v>1658</v>
      </c>
    </row>
    <row r="148" spans="1:9" ht="12.6">
      <c r="A148" s="202" t="s">
        <v>203</v>
      </c>
      <c r="B148" s="89" t="s">
        <v>1717</v>
      </c>
      <c r="C148" s="90">
        <v>7.7428571429000002</v>
      </c>
      <c r="D148" s="309">
        <v>1.6460999999999999</v>
      </c>
      <c r="E148" s="142">
        <v>1.0249999999999999</v>
      </c>
      <c r="F148" s="143">
        <v>2.2999999999999998</v>
      </c>
      <c r="G148" s="100">
        <v>0.8</v>
      </c>
      <c r="H148" s="119" t="s">
        <v>1656</v>
      </c>
      <c r="I148" s="197" t="s">
        <v>1658</v>
      </c>
    </row>
    <row r="149" spans="1:9" ht="12.6">
      <c r="A149" s="190" t="s">
        <v>204</v>
      </c>
      <c r="B149" s="5" t="s">
        <v>1718</v>
      </c>
      <c r="C149" s="6">
        <v>2.1498771499</v>
      </c>
      <c r="D149" s="308">
        <v>1.6459999999999999</v>
      </c>
      <c r="E149" s="141">
        <v>1.0249999999999999</v>
      </c>
      <c r="F149" s="191">
        <v>1.25</v>
      </c>
      <c r="G149" s="99">
        <v>0.8</v>
      </c>
      <c r="H149" s="200" t="s">
        <v>1656</v>
      </c>
      <c r="I149" s="201" t="s">
        <v>1657</v>
      </c>
    </row>
    <row r="150" spans="1:9" ht="12.6">
      <c r="A150" s="190" t="s">
        <v>205</v>
      </c>
      <c r="B150" s="5" t="s">
        <v>1718</v>
      </c>
      <c r="C150" s="6">
        <v>3.9143661972000001</v>
      </c>
      <c r="D150" s="308">
        <v>2.1406000000000001</v>
      </c>
      <c r="E150" s="141">
        <v>1.0249999999999999</v>
      </c>
      <c r="F150" s="191">
        <v>1.25</v>
      </c>
      <c r="G150" s="99">
        <v>0.8</v>
      </c>
      <c r="H150" s="194" t="s">
        <v>1656</v>
      </c>
      <c r="I150" s="195" t="s">
        <v>1657</v>
      </c>
    </row>
    <row r="151" spans="1:9" ht="12.6">
      <c r="A151" s="190" t="s">
        <v>206</v>
      </c>
      <c r="B151" s="5" t="s">
        <v>1718</v>
      </c>
      <c r="C151" s="6">
        <v>8.3362685746</v>
      </c>
      <c r="D151" s="308">
        <v>3.5775000000000001</v>
      </c>
      <c r="E151" s="141">
        <v>1.0249999999999999</v>
      </c>
      <c r="F151" s="191">
        <v>2.2999999999999998</v>
      </c>
      <c r="G151" s="99">
        <v>0.8</v>
      </c>
      <c r="H151" s="194" t="s">
        <v>1656</v>
      </c>
      <c r="I151" s="195" t="s">
        <v>1658</v>
      </c>
    </row>
    <row r="152" spans="1:9" ht="12.6">
      <c r="A152" s="202" t="s">
        <v>207</v>
      </c>
      <c r="B152" s="89" t="s">
        <v>1718</v>
      </c>
      <c r="C152" s="90">
        <v>17.0602409639</v>
      </c>
      <c r="D152" s="309">
        <v>6.3852000000000002</v>
      </c>
      <c r="E152" s="142">
        <v>1.0249999999999999</v>
      </c>
      <c r="F152" s="143">
        <v>2.2999999999999998</v>
      </c>
      <c r="G152" s="100">
        <v>0.8</v>
      </c>
      <c r="H152" s="119" t="s">
        <v>1656</v>
      </c>
      <c r="I152" s="197" t="s">
        <v>1658</v>
      </c>
    </row>
    <row r="153" spans="1:9" ht="12.6">
      <c r="A153" s="190" t="s">
        <v>208</v>
      </c>
      <c r="B153" s="5" t="s">
        <v>1719</v>
      </c>
      <c r="C153" s="6">
        <v>2.9220779221000002</v>
      </c>
      <c r="D153" s="308">
        <v>0.95369999999999999</v>
      </c>
      <c r="E153" s="141">
        <v>1.0249999999999999</v>
      </c>
      <c r="F153" s="191">
        <v>1.25</v>
      </c>
      <c r="G153" s="99">
        <v>0.8</v>
      </c>
      <c r="H153" s="200" t="s">
        <v>1656</v>
      </c>
      <c r="I153" s="201" t="s">
        <v>1657</v>
      </c>
    </row>
    <row r="154" spans="1:9" ht="12.6">
      <c r="A154" s="190" t="s">
        <v>209</v>
      </c>
      <c r="B154" s="5" t="s">
        <v>1719</v>
      </c>
      <c r="C154" s="6">
        <v>7.9033864541999996</v>
      </c>
      <c r="D154" s="308">
        <v>2.4863</v>
      </c>
      <c r="E154" s="141">
        <v>1.0249999999999999</v>
      </c>
      <c r="F154" s="191">
        <v>1.25</v>
      </c>
      <c r="G154" s="99">
        <v>0.8</v>
      </c>
      <c r="H154" s="194" t="s">
        <v>1656</v>
      </c>
      <c r="I154" s="195" t="s">
        <v>1657</v>
      </c>
    </row>
    <row r="155" spans="1:9" ht="12.6">
      <c r="A155" s="190" t="s">
        <v>210</v>
      </c>
      <c r="B155" s="5" t="s">
        <v>1719</v>
      </c>
      <c r="C155" s="6">
        <v>13</v>
      </c>
      <c r="D155" s="308">
        <v>3.8079999999999998</v>
      </c>
      <c r="E155" s="141">
        <v>1.0249999999999999</v>
      </c>
      <c r="F155" s="191">
        <v>2.2999999999999998</v>
      </c>
      <c r="G155" s="99">
        <v>0.8</v>
      </c>
      <c r="H155" s="194" t="s">
        <v>1656</v>
      </c>
      <c r="I155" s="195" t="s">
        <v>1658</v>
      </c>
    </row>
    <row r="156" spans="1:9" ht="12.6">
      <c r="A156" s="202" t="s">
        <v>211</v>
      </c>
      <c r="B156" s="89" t="s">
        <v>1719</v>
      </c>
      <c r="C156" s="90">
        <v>23.176470588200001</v>
      </c>
      <c r="D156" s="309">
        <v>7.3756000000000004</v>
      </c>
      <c r="E156" s="142">
        <v>1.0249999999999999</v>
      </c>
      <c r="F156" s="143">
        <v>2.2999999999999998</v>
      </c>
      <c r="G156" s="100">
        <v>0.8</v>
      </c>
      <c r="H156" s="119" t="s">
        <v>1656</v>
      </c>
      <c r="I156" s="197" t="s">
        <v>1658</v>
      </c>
    </row>
    <row r="157" spans="1:9" ht="12.6">
      <c r="A157" s="190" t="s">
        <v>212</v>
      </c>
      <c r="B157" s="5" t="s">
        <v>1720</v>
      </c>
      <c r="C157" s="6">
        <v>2.9976095618</v>
      </c>
      <c r="D157" s="308">
        <v>1.3944000000000001</v>
      </c>
      <c r="E157" s="141">
        <v>1.0249999999999999</v>
      </c>
      <c r="F157" s="191">
        <v>1.25</v>
      </c>
      <c r="G157" s="99">
        <v>0.8</v>
      </c>
      <c r="H157" s="200" t="s">
        <v>1656</v>
      </c>
      <c r="I157" s="201" t="s">
        <v>1657</v>
      </c>
    </row>
    <row r="158" spans="1:9" ht="12.6">
      <c r="A158" s="190" t="s">
        <v>213</v>
      </c>
      <c r="B158" s="5" t="s">
        <v>1720</v>
      </c>
      <c r="C158" s="6">
        <v>4.7130703790000004</v>
      </c>
      <c r="D158" s="308">
        <v>2.1128</v>
      </c>
      <c r="E158" s="141">
        <v>1.0249999999999999</v>
      </c>
      <c r="F158" s="191">
        <v>1.25</v>
      </c>
      <c r="G158" s="99">
        <v>0.8</v>
      </c>
      <c r="H158" s="194" t="s">
        <v>1656</v>
      </c>
      <c r="I158" s="195" t="s">
        <v>1657</v>
      </c>
    </row>
    <row r="159" spans="1:9" ht="12.6">
      <c r="A159" s="190" t="s">
        <v>214</v>
      </c>
      <c r="B159" s="5" t="s">
        <v>1720</v>
      </c>
      <c r="C159" s="6">
        <v>8.8940568474999999</v>
      </c>
      <c r="D159" s="308">
        <v>3.6234000000000002</v>
      </c>
      <c r="E159" s="141">
        <v>1.0249999999999999</v>
      </c>
      <c r="F159" s="191">
        <v>2.2999999999999998</v>
      </c>
      <c r="G159" s="99">
        <v>0.8</v>
      </c>
      <c r="H159" s="194" t="s">
        <v>1656</v>
      </c>
      <c r="I159" s="195" t="s">
        <v>1658</v>
      </c>
    </row>
    <row r="160" spans="1:9" ht="12.6">
      <c r="A160" s="202" t="s">
        <v>215</v>
      </c>
      <c r="B160" s="89" t="s">
        <v>1720</v>
      </c>
      <c r="C160" s="90">
        <v>14.323529411799999</v>
      </c>
      <c r="D160" s="309">
        <v>5.72</v>
      </c>
      <c r="E160" s="142">
        <v>1.0249999999999999</v>
      </c>
      <c r="F160" s="143">
        <v>2.2999999999999998</v>
      </c>
      <c r="G160" s="100">
        <v>0.8</v>
      </c>
      <c r="H160" s="119" t="s">
        <v>1656</v>
      </c>
      <c r="I160" s="197" t="s">
        <v>1658</v>
      </c>
    </row>
    <row r="161" spans="1:9" ht="12.6">
      <c r="A161" s="190" t="s">
        <v>216</v>
      </c>
      <c r="B161" s="5" t="s">
        <v>1721</v>
      </c>
      <c r="C161" s="6">
        <v>2.0047064096999998</v>
      </c>
      <c r="D161" s="308">
        <v>1.1516</v>
      </c>
      <c r="E161" s="141">
        <v>1.0249999999999999</v>
      </c>
      <c r="F161" s="191">
        <v>1.25</v>
      </c>
      <c r="G161" s="99">
        <v>0.8</v>
      </c>
      <c r="H161" s="200" t="s">
        <v>1656</v>
      </c>
      <c r="I161" s="201" t="s">
        <v>1657</v>
      </c>
    </row>
    <row r="162" spans="1:9" ht="12.6">
      <c r="A162" s="190" t="s">
        <v>217</v>
      </c>
      <c r="B162" s="5" t="s">
        <v>1721</v>
      </c>
      <c r="C162" s="6">
        <v>2.9064068497000002</v>
      </c>
      <c r="D162" s="308">
        <v>1.6052999999999999</v>
      </c>
      <c r="E162" s="141">
        <v>1.0249999999999999</v>
      </c>
      <c r="F162" s="191">
        <v>1.25</v>
      </c>
      <c r="G162" s="99">
        <v>0.8</v>
      </c>
      <c r="H162" s="194" t="s">
        <v>1656</v>
      </c>
      <c r="I162" s="195" t="s">
        <v>1657</v>
      </c>
    </row>
    <row r="163" spans="1:9" ht="12.6">
      <c r="A163" s="190" t="s">
        <v>218</v>
      </c>
      <c r="B163" s="5" t="s">
        <v>1721</v>
      </c>
      <c r="C163" s="6">
        <v>5.6436781609000004</v>
      </c>
      <c r="D163" s="308">
        <v>2.5360999999999998</v>
      </c>
      <c r="E163" s="141">
        <v>1.0249999999999999</v>
      </c>
      <c r="F163" s="191">
        <v>2.2999999999999998</v>
      </c>
      <c r="G163" s="99">
        <v>0.8</v>
      </c>
      <c r="H163" s="194" t="s">
        <v>1656</v>
      </c>
      <c r="I163" s="195" t="s">
        <v>1658</v>
      </c>
    </row>
    <row r="164" spans="1:9" ht="12.6">
      <c r="A164" s="202" t="s">
        <v>219</v>
      </c>
      <c r="B164" s="89" t="s">
        <v>1721</v>
      </c>
      <c r="C164" s="90">
        <v>13.2955974843</v>
      </c>
      <c r="D164" s="309">
        <v>5.0399000000000003</v>
      </c>
      <c r="E164" s="142">
        <v>1.0249999999999999</v>
      </c>
      <c r="F164" s="143">
        <v>2.2999999999999998</v>
      </c>
      <c r="G164" s="100">
        <v>0.8</v>
      </c>
      <c r="H164" s="119" t="s">
        <v>1656</v>
      </c>
      <c r="I164" s="197" t="s">
        <v>1658</v>
      </c>
    </row>
    <row r="165" spans="1:9" ht="12.6">
      <c r="A165" s="190" t="s">
        <v>220</v>
      </c>
      <c r="B165" s="5" t="s">
        <v>1722</v>
      </c>
      <c r="C165" s="6">
        <v>2.3222748814999998</v>
      </c>
      <c r="D165" s="308">
        <v>1.1443000000000001</v>
      </c>
      <c r="E165" s="141">
        <v>1.0249999999999999</v>
      </c>
      <c r="F165" s="191">
        <v>1.25</v>
      </c>
      <c r="G165" s="99">
        <v>0.8</v>
      </c>
      <c r="H165" s="200" t="s">
        <v>1656</v>
      </c>
      <c r="I165" s="201" t="s">
        <v>1657</v>
      </c>
    </row>
    <row r="166" spans="1:9" ht="12.6">
      <c r="A166" s="190" t="s">
        <v>221</v>
      </c>
      <c r="B166" s="5" t="s">
        <v>1722</v>
      </c>
      <c r="C166" s="6">
        <v>3.9330855018999999</v>
      </c>
      <c r="D166" s="308">
        <v>1.41</v>
      </c>
      <c r="E166" s="141">
        <v>1.0249999999999999</v>
      </c>
      <c r="F166" s="191">
        <v>1.25</v>
      </c>
      <c r="G166" s="99">
        <v>0.8</v>
      </c>
      <c r="H166" s="194" t="s">
        <v>1656</v>
      </c>
      <c r="I166" s="195" t="s">
        <v>1657</v>
      </c>
    </row>
    <row r="167" spans="1:9" ht="12.6">
      <c r="A167" s="190" t="s">
        <v>222</v>
      </c>
      <c r="B167" s="5" t="s">
        <v>1722</v>
      </c>
      <c r="C167" s="6">
        <v>7.3542435423999999</v>
      </c>
      <c r="D167" s="308">
        <v>2.4211999999999998</v>
      </c>
      <c r="E167" s="141">
        <v>1.0249999999999999</v>
      </c>
      <c r="F167" s="191">
        <v>2.2999999999999998</v>
      </c>
      <c r="G167" s="99">
        <v>0.8</v>
      </c>
      <c r="H167" s="194" t="s">
        <v>1656</v>
      </c>
      <c r="I167" s="195" t="s">
        <v>1658</v>
      </c>
    </row>
    <row r="168" spans="1:9" ht="12.6">
      <c r="A168" s="202" t="s">
        <v>223</v>
      </c>
      <c r="B168" s="89" t="s">
        <v>1722</v>
      </c>
      <c r="C168" s="90">
        <v>11.5194805195</v>
      </c>
      <c r="D168" s="309">
        <v>3.9295</v>
      </c>
      <c r="E168" s="142">
        <v>1.0249999999999999</v>
      </c>
      <c r="F168" s="143">
        <v>2.2999999999999998</v>
      </c>
      <c r="G168" s="100">
        <v>0.8</v>
      </c>
      <c r="H168" s="119" t="s">
        <v>1656</v>
      </c>
      <c r="I168" s="197" t="s">
        <v>1658</v>
      </c>
    </row>
    <row r="169" spans="1:9" ht="12.6">
      <c r="A169" s="190" t="s">
        <v>224</v>
      </c>
      <c r="B169" s="5" t="s">
        <v>1723</v>
      </c>
      <c r="C169" s="6">
        <v>1.5351758794000001</v>
      </c>
      <c r="D169" s="308">
        <v>0.77449999999999997</v>
      </c>
      <c r="E169" s="141">
        <v>1.0249999999999999</v>
      </c>
      <c r="F169" s="191">
        <v>1.25</v>
      </c>
      <c r="G169" s="99">
        <v>0.8</v>
      </c>
      <c r="H169" s="200" t="s">
        <v>1656</v>
      </c>
      <c r="I169" s="201" t="s">
        <v>1657</v>
      </c>
    </row>
    <row r="170" spans="1:9" ht="12.6">
      <c r="A170" s="190" t="s">
        <v>225</v>
      </c>
      <c r="B170" s="5" t="s">
        <v>1723</v>
      </c>
      <c r="C170" s="6">
        <v>2.061965812</v>
      </c>
      <c r="D170" s="308">
        <v>0.89939999999999998</v>
      </c>
      <c r="E170" s="141">
        <v>1.0249999999999999</v>
      </c>
      <c r="F170" s="191">
        <v>1.25</v>
      </c>
      <c r="G170" s="99">
        <v>0.8</v>
      </c>
      <c r="H170" s="194" t="s">
        <v>1656</v>
      </c>
      <c r="I170" s="195" t="s">
        <v>1657</v>
      </c>
    </row>
    <row r="171" spans="1:9" ht="12.6">
      <c r="A171" s="190" t="s">
        <v>226</v>
      </c>
      <c r="B171" s="5" t="s">
        <v>1723</v>
      </c>
      <c r="C171" s="6">
        <v>3.7716535432999998</v>
      </c>
      <c r="D171" s="308">
        <v>1.3785000000000001</v>
      </c>
      <c r="E171" s="141">
        <v>1.0249999999999999</v>
      </c>
      <c r="F171" s="191">
        <v>2.2999999999999998</v>
      </c>
      <c r="G171" s="99">
        <v>0.8</v>
      </c>
      <c r="H171" s="194" t="s">
        <v>1656</v>
      </c>
      <c r="I171" s="195" t="s">
        <v>1658</v>
      </c>
    </row>
    <row r="172" spans="1:9" ht="12.6">
      <c r="A172" s="202" t="s">
        <v>227</v>
      </c>
      <c r="B172" s="89" t="s">
        <v>1723</v>
      </c>
      <c r="C172" s="90">
        <v>8.9047619048000008</v>
      </c>
      <c r="D172" s="309">
        <v>2.8450000000000002</v>
      </c>
      <c r="E172" s="142">
        <v>1.0249999999999999</v>
      </c>
      <c r="F172" s="143">
        <v>2.2999999999999998</v>
      </c>
      <c r="G172" s="100">
        <v>0.8</v>
      </c>
      <c r="H172" s="119" t="s">
        <v>1656</v>
      </c>
      <c r="I172" s="197" t="s">
        <v>1658</v>
      </c>
    </row>
    <row r="173" spans="1:9" ht="12.6">
      <c r="A173" s="190" t="s">
        <v>228</v>
      </c>
      <c r="B173" s="5" t="s">
        <v>1724</v>
      </c>
      <c r="C173" s="6">
        <v>1.6455750321</v>
      </c>
      <c r="D173" s="308">
        <v>0.46850000000000003</v>
      </c>
      <c r="E173" s="141">
        <v>1.0249999999999999</v>
      </c>
      <c r="F173" s="191">
        <v>1.25</v>
      </c>
      <c r="G173" s="99">
        <v>0.8</v>
      </c>
      <c r="H173" s="200" t="s">
        <v>1656</v>
      </c>
      <c r="I173" s="201" t="s">
        <v>1657</v>
      </c>
    </row>
    <row r="174" spans="1:9" ht="12.6">
      <c r="A174" s="190" t="s">
        <v>229</v>
      </c>
      <c r="B174" s="5" t="s">
        <v>1724</v>
      </c>
      <c r="C174" s="6">
        <v>2.6829177520999998</v>
      </c>
      <c r="D174" s="308">
        <v>0.71930000000000005</v>
      </c>
      <c r="E174" s="141">
        <v>1.0249999999999999</v>
      </c>
      <c r="F174" s="191">
        <v>1.25</v>
      </c>
      <c r="G174" s="99">
        <v>0.8</v>
      </c>
      <c r="H174" s="194" t="s">
        <v>1656</v>
      </c>
      <c r="I174" s="195" t="s">
        <v>1657</v>
      </c>
    </row>
    <row r="175" spans="1:9" ht="12.6">
      <c r="A175" s="190" t="s">
        <v>230</v>
      </c>
      <c r="B175" s="5" t="s">
        <v>1724</v>
      </c>
      <c r="C175" s="6">
        <v>4.9751773049999999</v>
      </c>
      <c r="D175" s="308">
        <v>1.3976999999999999</v>
      </c>
      <c r="E175" s="141">
        <v>1.0249999999999999</v>
      </c>
      <c r="F175" s="191">
        <v>2.2999999999999998</v>
      </c>
      <c r="G175" s="99">
        <v>0.8</v>
      </c>
      <c r="H175" s="194" t="s">
        <v>1656</v>
      </c>
      <c r="I175" s="195" t="s">
        <v>1658</v>
      </c>
    </row>
    <row r="176" spans="1:9" ht="12.6">
      <c r="A176" s="202" t="s">
        <v>231</v>
      </c>
      <c r="B176" s="89" t="s">
        <v>1724</v>
      </c>
      <c r="C176" s="90">
        <v>14.3939393939</v>
      </c>
      <c r="D176" s="309">
        <v>4.7218999999999998</v>
      </c>
      <c r="E176" s="142">
        <v>1.0249999999999999</v>
      </c>
      <c r="F176" s="143">
        <v>2.2999999999999998</v>
      </c>
      <c r="G176" s="100">
        <v>0.8</v>
      </c>
      <c r="H176" s="119" t="s">
        <v>1656</v>
      </c>
      <c r="I176" s="197" t="s">
        <v>1658</v>
      </c>
    </row>
    <row r="177" spans="1:9" ht="12.6">
      <c r="A177" s="190" t="s">
        <v>232</v>
      </c>
      <c r="B177" s="5" t="s">
        <v>1725</v>
      </c>
      <c r="C177" s="6">
        <v>2.1283679753999998</v>
      </c>
      <c r="D177" s="308">
        <v>0.82130000000000003</v>
      </c>
      <c r="E177" s="141">
        <v>1.0249999999999999</v>
      </c>
      <c r="F177" s="191">
        <v>1.25</v>
      </c>
      <c r="G177" s="99">
        <v>0.8</v>
      </c>
      <c r="H177" s="200" t="s">
        <v>1656</v>
      </c>
      <c r="I177" s="201" t="s">
        <v>1657</v>
      </c>
    </row>
    <row r="178" spans="1:9" ht="12.6">
      <c r="A178" s="190" t="s">
        <v>233</v>
      </c>
      <c r="B178" s="5" t="s">
        <v>1725</v>
      </c>
      <c r="C178" s="6">
        <v>3.1840993789000001</v>
      </c>
      <c r="D178" s="308">
        <v>1.0828</v>
      </c>
      <c r="E178" s="141">
        <v>1.0249999999999999</v>
      </c>
      <c r="F178" s="191">
        <v>1.25</v>
      </c>
      <c r="G178" s="99">
        <v>0.8</v>
      </c>
      <c r="H178" s="194" t="s">
        <v>1656</v>
      </c>
      <c r="I178" s="195" t="s">
        <v>1657</v>
      </c>
    </row>
    <row r="179" spans="1:9" ht="12.6">
      <c r="A179" s="190" t="s">
        <v>234</v>
      </c>
      <c r="B179" s="5" t="s">
        <v>1725</v>
      </c>
      <c r="C179" s="6">
        <v>6.3951434879000004</v>
      </c>
      <c r="D179" s="308">
        <v>1.7426999999999999</v>
      </c>
      <c r="E179" s="141">
        <v>1.0249999999999999</v>
      </c>
      <c r="F179" s="191">
        <v>2.2999999999999998</v>
      </c>
      <c r="G179" s="99">
        <v>0.8</v>
      </c>
      <c r="H179" s="194" t="s">
        <v>1656</v>
      </c>
      <c r="I179" s="195" t="s">
        <v>1658</v>
      </c>
    </row>
    <row r="180" spans="1:9" ht="12.6">
      <c r="A180" s="202" t="s">
        <v>235</v>
      </c>
      <c r="B180" s="89" t="s">
        <v>1725</v>
      </c>
      <c r="C180" s="90">
        <v>13.8894348894</v>
      </c>
      <c r="D180" s="309">
        <v>3.6347999999999998</v>
      </c>
      <c r="E180" s="142">
        <v>1.0249999999999999</v>
      </c>
      <c r="F180" s="143">
        <v>2.2999999999999998</v>
      </c>
      <c r="G180" s="100">
        <v>0.8</v>
      </c>
      <c r="H180" s="119" t="s">
        <v>1656</v>
      </c>
      <c r="I180" s="197" t="s">
        <v>1658</v>
      </c>
    </row>
    <row r="181" spans="1:9" ht="12.6">
      <c r="A181" s="190" t="s">
        <v>236</v>
      </c>
      <c r="B181" s="5" t="s">
        <v>1726</v>
      </c>
      <c r="C181" s="6">
        <v>2.7089041096000002</v>
      </c>
      <c r="D181" s="308">
        <v>0.64319999999999999</v>
      </c>
      <c r="E181" s="141">
        <v>1.0249999999999999</v>
      </c>
      <c r="F181" s="191">
        <v>1.25</v>
      </c>
      <c r="G181" s="99">
        <v>0.8</v>
      </c>
      <c r="H181" s="200" t="s">
        <v>1656</v>
      </c>
      <c r="I181" s="201" t="s">
        <v>1657</v>
      </c>
    </row>
    <row r="182" spans="1:9" ht="12.6">
      <c r="A182" s="190" t="s">
        <v>237</v>
      </c>
      <c r="B182" s="5" t="s">
        <v>1726</v>
      </c>
      <c r="C182" s="6">
        <v>4.04</v>
      </c>
      <c r="D182" s="308">
        <v>0.82589999999999997</v>
      </c>
      <c r="E182" s="141">
        <v>1.0249999999999999</v>
      </c>
      <c r="F182" s="191">
        <v>1.25</v>
      </c>
      <c r="G182" s="99">
        <v>0.8</v>
      </c>
      <c r="H182" s="194" t="s">
        <v>1656</v>
      </c>
      <c r="I182" s="195" t="s">
        <v>1657</v>
      </c>
    </row>
    <row r="183" spans="1:9" ht="12.6">
      <c r="A183" s="190" t="s">
        <v>238</v>
      </c>
      <c r="B183" s="5" t="s">
        <v>1726</v>
      </c>
      <c r="C183" s="6">
        <v>6.8751608751999997</v>
      </c>
      <c r="D183" s="308">
        <v>1.3352999999999999</v>
      </c>
      <c r="E183" s="141">
        <v>1.0249999999999999</v>
      </c>
      <c r="F183" s="191">
        <v>2.2999999999999998</v>
      </c>
      <c r="G183" s="99">
        <v>0.8</v>
      </c>
      <c r="H183" s="194" t="s">
        <v>1656</v>
      </c>
      <c r="I183" s="195" t="s">
        <v>1658</v>
      </c>
    </row>
    <row r="184" spans="1:9" ht="12.6">
      <c r="A184" s="202" t="s">
        <v>239</v>
      </c>
      <c r="B184" s="89" t="s">
        <v>1726</v>
      </c>
      <c r="C184" s="90">
        <v>11.796875</v>
      </c>
      <c r="D184" s="309">
        <v>2.4432999999999998</v>
      </c>
      <c r="E184" s="142">
        <v>1.0249999999999999</v>
      </c>
      <c r="F184" s="143">
        <v>2.2999999999999998</v>
      </c>
      <c r="G184" s="100">
        <v>0.8</v>
      </c>
      <c r="H184" s="119" t="s">
        <v>1656</v>
      </c>
      <c r="I184" s="197" t="s">
        <v>1658</v>
      </c>
    </row>
    <row r="185" spans="1:9" ht="12.6">
      <c r="A185" s="190" t="s">
        <v>240</v>
      </c>
      <c r="B185" s="5" t="s">
        <v>1727</v>
      </c>
      <c r="C185" s="6">
        <v>1.9767318317</v>
      </c>
      <c r="D185" s="308">
        <v>0.52449999999999997</v>
      </c>
      <c r="E185" s="141">
        <v>1.0249999999999999</v>
      </c>
      <c r="F185" s="191">
        <v>1.25</v>
      </c>
      <c r="G185" s="99">
        <v>0.8</v>
      </c>
      <c r="H185" s="200" t="s">
        <v>1656</v>
      </c>
      <c r="I185" s="201" t="s">
        <v>1657</v>
      </c>
    </row>
    <row r="186" spans="1:9" ht="12.6">
      <c r="A186" s="190" t="s">
        <v>241</v>
      </c>
      <c r="B186" s="5" t="s">
        <v>1727</v>
      </c>
      <c r="C186" s="6">
        <v>2.4775387966000002</v>
      </c>
      <c r="D186" s="308">
        <v>0.58160000000000001</v>
      </c>
      <c r="E186" s="141">
        <v>1.0249999999999999</v>
      </c>
      <c r="F186" s="191">
        <v>1.25</v>
      </c>
      <c r="G186" s="99">
        <v>0.8</v>
      </c>
      <c r="H186" s="194" t="s">
        <v>1656</v>
      </c>
      <c r="I186" s="195" t="s">
        <v>1657</v>
      </c>
    </row>
    <row r="187" spans="1:9" ht="12.6">
      <c r="A187" s="190" t="s">
        <v>242</v>
      </c>
      <c r="B187" s="5" t="s">
        <v>1727</v>
      </c>
      <c r="C187" s="6">
        <v>3.4386271088</v>
      </c>
      <c r="D187" s="308">
        <v>0.72899999999999998</v>
      </c>
      <c r="E187" s="141">
        <v>1.0249999999999999</v>
      </c>
      <c r="F187" s="191">
        <v>2.2999999999999998</v>
      </c>
      <c r="G187" s="99">
        <v>0.8</v>
      </c>
      <c r="H187" s="194" t="s">
        <v>1656</v>
      </c>
      <c r="I187" s="195" t="s">
        <v>1658</v>
      </c>
    </row>
    <row r="188" spans="1:9" ht="12.6">
      <c r="A188" s="202" t="s">
        <v>243</v>
      </c>
      <c r="B188" s="89" t="s">
        <v>1727</v>
      </c>
      <c r="C188" s="90">
        <v>8.1818181818000006</v>
      </c>
      <c r="D188" s="309">
        <v>1.5266999999999999</v>
      </c>
      <c r="E188" s="142">
        <v>1.0249999999999999</v>
      </c>
      <c r="F188" s="143">
        <v>2.2999999999999998</v>
      </c>
      <c r="G188" s="100">
        <v>0.8</v>
      </c>
      <c r="H188" s="119" t="s">
        <v>1656</v>
      </c>
      <c r="I188" s="197" t="s">
        <v>1658</v>
      </c>
    </row>
    <row r="189" spans="1:9" ht="12.6">
      <c r="A189" s="190" t="s">
        <v>244</v>
      </c>
      <c r="B189" s="5" t="s">
        <v>1728</v>
      </c>
      <c r="C189" s="6">
        <v>1.8980395243999999</v>
      </c>
      <c r="D189" s="308">
        <v>0.31609999999999999</v>
      </c>
      <c r="E189" s="141">
        <v>1.0249999999999999</v>
      </c>
      <c r="F189" s="191">
        <v>1.25</v>
      </c>
      <c r="G189" s="99">
        <v>0.8</v>
      </c>
      <c r="H189" s="200" t="s">
        <v>1656</v>
      </c>
      <c r="I189" s="201" t="s">
        <v>1657</v>
      </c>
    </row>
    <row r="190" spans="1:9" ht="12.6">
      <c r="A190" s="190" t="s">
        <v>245</v>
      </c>
      <c r="B190" s="5" t="s">
        <v>1728</v>
      </c>
      <c r="C190" s="6">
        <v>2.6239334584999998</v>
      </c>
      <c r="D190" s="308">
        <v>0.46050000000000002</v>
      </c>
      <c r="E190" s="141">
        <v>1.0249999999999999</v>
      </c>
      <c r="F190" s="191">
        <v>1.25</v>
      </c>
      <c r="G190" s="99">
        <v>0.8</v>
      </c>
      <c r="H190" s="194" t="s">
        <v>1656</v>
      </c>
      <c r="I190" s="195" t="s">
        <v>1657</v>
      </c>
    </row>
    <row r="191" spans="1:9" ht="12.6">
      <c r="A191" s="190" t="s">
        <v>246</v>
      </c>
      <c r="B191" s="5" t="s">
        <v>1728</v>
      </c>
      <c r="C191" s="6">
        <v>3.9684610303999999</v>
      </c>
      <c r="D191" s="308">
        <v>0.71660000000000001</v>
      </c>
      <c r="E191" s="141">
        <v>1.0249999999999999</v>
      </c>
      <c r="F191" s="191">
        <v>2.2999999999999998</v>
      </c>
      <c r="G191" s="99">
        <v>0.8</v>
      </c>
      <c r="H191" s="194" t="s">
        <v>1656</v>
      </c>
      <c r="I191" s="195" t="s">
        <v>1658</v>
      </c>
    </row>
    <row r="192" spans="1:9" ht="12.6">
      <c r="A192" s="202" t="s">
        <v>247</v>
      </c>
      <c r="B192" s="89" t="s">
        <v>1728</v>
      </c>
      <c r="C192" s="90">
        <v>6.5671936758999996</v>
      </c>
      <c r="D192" s="309">
        <v>1.5107999999999999</v>
      </c>
      <c r="E192" s="142">
        <v>1.0249999999999999</v>
      </c>
      <c r="F192" s="143">
        <v>2.2999999999999998</v>
      </c>
      <c r="G192" s="100">
        <v>0.8</v>
      </c>
      <c r="H192" s="119" t="s">
        <v>1656</v>
      </c>
      <c r="I192" s="197" t="s">
        <v>1658</v>
      </c>
    </row>
    <row r="193" spans="1:9" ht="12.6">
      <c r="A193" s="190" t="s">
        <v>248</v>
      </c>
      <c r="B193" s="5" t="s">
        <v>1729</v>
      </c>
      <c r="C193" s="6">
        <v>2.2161705720999998</v>
      </c>
      <c r="D193" s="308">
        <v>0.45669999999999999</v>
      </c>
      <c r="E193" s="141">
        <v>1.0249999999999999</v>
      </c>
      <c r="F193" s="191">
        <v>1.25</v>
      </c>
      <c r="G193" s="99">
        <v>0.8</v>
      </c>
      <c r="H193" s="200" t="s">
        <v>1656</v>
      </c>
      <c r="I193" s="201" t="s">
        <v>1657</v>
      </c>
    </row>
    <row r="194" spans="1:9" ht="12.6">
      <c r="A194" s="190" t="s">
        <v>249</v>
      </c>
      <c r="B194" s="5" t="s">
        <v>1729</v>
      </c>
      <c r="C194" s="6">
        <v>3.0049535604000002</v>
      </c>
      <c r="D194" s="308">
        <v>0.64</v>
      </c>
      <c r="E194" s="141">
        <v>1.0249999999999999</v>
      </c>
      <c r="F194" s="191">
        <v>1.25</v>
      </c>
      <c r="G194" s="99">
        <v>0.8</v>
      </c>
      <c r="H194" s="194" t="s">
        <v>1656</v>
      </c>
      <c r="I194" s="195" t="s">
        <v>1657</v>
      </c>
    </row>
    <row r="195" spans="1:9" ht="12.6">
      <c r="A195" s="190" t="s">
        <v>250</v>
      </c>
      <c r="B195" s="5" t="s">
        <v>1729</v>
      </c>
      <c r="C195" s="6">
        <v>5.5648535565000001</v>
      </c>
      <c r="D195" s="308">
        <v>1.0744</v>
      </c>
      <c r="E195" s="141">
        <v>1.0249999999999999</v>
      </c>
      <c r="F195" s="191">
        <v>2.2999999999999998</v>
      </c>
      <c r="G195" s="99">
        <v>0.8</v>
      </c>
      <c r="H195" s="194" t="s">
        <v>1656</v>
      </c>
      <c r="I195" s="195" t="s">
        <v>1658</v>
      </c>
    </row>
    <row r="196" spans="1:9" ht="12.6">
      <c r="A196" s="202" t="s">
        <v>251</v>
      </c>
      <c r="B196" s="89" t="s">
        <v>1729</v>
      </c>
      <c r="C196" s="90">
        <v>10.7084639498</v>
      </c>
      <c r="D196" s="309">
        <v>2.2406000000000001</v>
      </c>
      <c r="E196" s="142">
        <v>1.0249999999999999</v>
      </c>
      <c r="F196" s="143">
        <v>2.2999999999999998</v>
      </c>
      <c r="G196" s="100">
        <v>0.8</v>
      </c>
      <c r="H196" s="119" t="s">
        <v>1656</v>
      </c>
      <c r="I196" s="197" t="s">
        <v>1658</v>
      </c>
    </row>
    <row r="197" spans="1:9" ht="12.6">
      <c r="A197" s="190" t="s">
        <v>252</v>
      </c>
      <c r="B197" s="5" t="s">
        <v>1730</v>
      </c>
      <c r="C197" s="6">
        <v>2.2443779903999999</v>
      </c>
      <c r="D197" s="308">
        <v>0.46920000000000001</v>
      </c>
      <c r="E197" s="141">
        <v>1.0249999999999999</v>
      </c>
      <c r="F197" s="191">
        <v>1.25</v>
      </c>
      <c r="G197" s="99">
        <v>0.8</v>
      </c>
      <c r="H197" s="200" t="s">
        <v>1656</v>
      </c>
      <c r="I197" s="201" t="s">
        <v>1657</v>
      </c>
    </row>
    <row r="198" spans="1:9" ht="12.6">
      <c r="A198" s="190" t="s">
        <v>253</v>
      </c>
      <c r="B198" s="5" t="s">
        <v>1730</v>
      </c>
      <c r="C198" s="6">
        <v>2.8643308443</v>
      </c>
      <c r="D198" s="308">
        <v>0.62460000000000004</v>
      </c>
      <c r="E198" s="141">
        <v>1.0249999999999999</v>
      </c>
      <c r="F198" s="191">
        <v>1.25</v>
      </c>
      <c r="G198" s="99">
        <v>0.8</v>
      </c>
      <c r="H198" s="194" t="s">
        <v>1656</v>
      </c>
      <c r="I198" s="195" t="s">
        <v>1657</v>
      </c>
    </row>
    <row r="199" spans="1:9" ht="12.6">
      <c r="A199" s="190" t="s">
        <v>254</v>
      </c>
      <c r="B199" s="5" t="s">
        <v>1730</v>
      </c>
      <c r="C199" s="6">
        <v>4.6302583025999997</v>
      </c>
      <c r="D199" s="308">
        <v>0.93320000000000003</v>
      </c>
      <c r="E199" s="141">
        <v>1.0249999999999999</v>
      </c>
      <c r="F199" s="191">
        <v>2.2999999999999998</v>
      </c>
      <c r="G199" s="99">
        <v>0.8</v>
      </c>
      <c r="H199" s="194" t="s">
        <v>1656</v>
      </c>
      <c r="I199" s="195" t="s">
        <v>1658</v>
      </c>
    </row>
    <row r="200" spans="1:9" ht="12.6">
      <c r="A200" s="202" t="s">
        <v>255</v>
      </c>
      <c r="B200" s="89" t="s">
        <v>1730</v>
      </c>
      <c r="C200" s="90">
        <v>8.6880597015000003</v>
      </c>
      <c r="D200" s="309">
        <v>1.9152</v>
      </c>
      <c r="E200" s="142">
        <v>1.0249999999999999</v>
      </c>
      <c r="F200" s="143">
        <v>2.2999999999999998</v>
      </c>
      <c r="G200" s="100">
        <v>0.8</v>
      </c>
      <c r="H200" s="119" t="s">
        <v>1656</v>
      </c>
      <c r="I200" s="197" t="s">
        <v>1658</v>
      </c>
    </row>
    <row r="201" spans="1:9" ht="12.6">
      <c r="A201" s="190" t="s">
        <v>256</v>
      </c>
      <c r="B201" s="5" t="s">
        <v>1731</v>
      </c>
      <c r="C201" s="6">
        <v>4.6215954874999996</v>
      </c>
      <c r="D201" s="308">
        <v>1.7824</v>
      </c>
      <c r="E201" s="141">
        <v>1.0249999999999999</v>
      </c>
      <c r="F201" s="191">
        <v>1.25</v>
      </c>
      <c r="G201" s="99">
        <v>0.8</v>
      </c>
      <c r="H201" s="200" t="s">
        <v>1656</v>
      </c>
      <c r="I201" s="201" t="s">
        <v>1657</v>
      </c>
    </row>
    <row r="202" spans="1:9" ht="12.6">
      <c r="A202" s="190" t="s">
        <v>257</v>
      </c>
      <c r="B202" s="5" t="s">
        <v>1731</v>
      </c>
      <c r="C202" s="6">
        <v>6.5962886597999999</v>
      </c>
      <c r="D202" s="308">
        <v>2.1589</v>
      </c>
      <c r="E202" s="141">
        <v>1.0249999999999999</v>
      </c>
      <c r="F202" s="191">
        <v>1.25</v>
      </c>
      <c r="G202" s="99">
        <v>0.8</v>
      </c>
      <c r="H202" s="194" t="s">
        <v>1656</v>
      </c>
      <c r="I202" s="195" t="s">
        <v>1657</v>
      </c>
    </row>
    <row r="203" spans="1:9" ht="12.6">
      <c r="A203" s="190" t="s">
        <v>258</v>
      </c>
      <c r="B203" s="5" t="s">
        <v>1731</v>
      </c>
      <c r="C203" s="6">
        <v>10.930386542600001</v>
      </c>
      <c r="D203" s="308">
        <v>3.1436999999999999</v>
      </c>
      <c r="E203" s="141">
        <v>1.0249999999999999</v>
      </c>
      <c r="F203" s="191">
        <v>2.2999999999999998</v>
      </c>
      <c r="G203" s="99">
        <v>0.8</v>
      </c>
      <c r="H203" s="194" t="s">
        <v>1656</v>
      </c>
      <c r="I203" s="195" t="s">
        <v>1658</v>
      </c>
    </row>
    <row r="204" spans="1:9" ht="12.6">
      <c r="A204" s="202" t="s">
        <v>259</v>
      </c>
      <c r="B204" s="89" t="s">
        <v>1731</v>
      </c>
      <c r="C204" s="90">
        <v>18.438464931599999</v>
      </c>
      <c r="D204" s="309">
        <v>5.4211</v>
      </c>
      <c r="E204" s="142">
        <v>1.0249999999999999</v>
      </c>
      <c r="F204" s="143">
        <v>2.2999999999999998</v>
      </c>
      <c r="G204" s="100">
        <v>0.8</v>
      </c>
      <c r="H204" s="119" t="s">
        <v>1656</v>
      </c>
      <c r="I204" s="197" t="s">
        <v>1658</v>
      </c>
    </row>
    <row r="205" spans="1:9" ht="12.6">
      <c r="A205" s="190" t="s">
        <v>260</v>
      </c>
      <c r="B205" s="5" t="s">
        <v>1732</v>
      </c>
      <c r="C205" s="6">
        <v>3.3161249203000001</v>
      </c>
      <c r="D205" s="308">
        <v>1.2069000000000001</v>
      </c>
      <c r="E205" s="141">
        <v>1.0249999999999999</v>
      </c>
      <c r="F205" s="191">
        <v>1.25</v>
      </c>
      <c r="G205" s="99">
        <v>0.8</v>
      </c>
      <c r="H205" s="200" t="s">
        <v>1656</v>
      </c>
      <c r="I205" s="201" t="s">
        <v>1657</v>
      </c>
    </row>
    <row r="206" spans="1:9" ht="12.6">
      <c r="A206" s="190" t="s">
        <v>261</v>
      </c>
      <c r="B206" s="5" t="s">
        <v>1732</v>
      </c>
      <c r="C206" s="6">
        <v>5.4537172605000004</v>
      </c>
      <c r="D206" s="308">
        <v>1.5632999999999999</v>
      </c>
      <c r="E206" s="141">
        <v>1.0249999999999999</v>
      </c>
      <c r="F206" s="191">
        <v>1.25</v>
      </c>
      <c r="G206" s="99">
        <v>0.8</v>
      </c>
      <c r="H206" s="194" t="s">
        <v>1656</v>
      </c>
      <c r="I206" s="195" t="s">
        <v>1657</v>
      </c>
    </row>
    <row r="207" spans="1:9" ht="12.6">
      <c r="A207" s="190" t="s">
        <v>262</v>
      </c>
      <c r="B207" s="5" t="s">
        <v>1732</v>
      </c>
      <c r="C207" s="6">
        <v>9.7758769407999999</v>
      </c>
      <c r="D207" s="308">
        <v>2.4567000000000001</v>
      </c>
      <c r="E207" s="141">
        <v>1.0249999999999999</v>
      </c>
      <c r="F207" s="191">
        <v>2.2999999999999998</v>
      </c>
      <c r="G207" s="99">
        <v>0.8</v>
      </c>
      <c r="H207" s="194" t="s">
        <v>1656</v>
      </c>
      <c r="I207" s="195" t="s">
        <v>1658</v>
      </c>
    </row>
    <row r="208" spans="1:9" ht="12.6">
      <c r="A208" s="202" t="s">
        <v>263</v>
      </c>
      <c r="B208" s="89" t="s">
        <v>1732</v>
      </c>
      <c r="C208" s="90">
        <v>17.401754386</v>
      </c>
      <c r="D208" s="309">
        <v>4.6954000000000002</v>
      </c>
      <c r="E208" s="142">
        <v>1.0249999999999999</v>
      </c>
      <c r="F208" s="143">
        <v>2.2999999999999998</v>
      </c>
      <c r="G208" s="100">
        <v>0.8</v>
      </c>
      <c r="H208" s="119" t="s">
        <v>1656</v>
      </c>
      <c r="I208" s="197" t="s">
        <v>1658</v>
      </c>
    </row>
    <row r="209" spans="1:9" ht="12.6">
      <c r="A209" s="190" t="s">
        <v>264</v>
      </c>
      <c r="B209" s="5" t="s">
        <v>1733</v>
      </c>
      <c r="C209" s="6">
        <v>10.610619469</v>
      </c>
      <c r="D209" s="308">
        <v>2.7181999999999999</v>
      </c>
      <c r="E209" s="141">
        <v>1.0249999999999999</v>
      </c>
      <c r="F209" s="191">
        <v>1.25</v>
      </c>
      <c r="G209" s="99">
        <v>0.8</v>
      </c>
      <c r="H209" s="200" t="s">
        <v>1656</v>
      </c>
      <c r="I209" s="201" t="s">
        <v>1657</v>
      </c>
    </row>
    <row r="210" spans="1:9" ht="12.6">
      <c r="A210" s="190" t="s">
        <v>265</v>
      </c>
      <c r="B210" s="5" t="s">
        <v>1733</v>
      </c>
      <c r="C210" s="6">
        <v>11.4904615385</v>
      </c>
      <c r="D210" s="308">
        <v>3.0158999999999998</v>
      </c>
      <c r="E210" s="141">
        <v>1.0249999999999999</v>
      </c>
      <c r="F210" s="191">
        <v>1.25</v>
      </c>
      <c r="G210" s="99">
        <v>0.8</v>
      </c>
      <c r="H210" s="194" t="s">
        <v>1656</v>
      </c>
      <c r="I210" s="195" t="s">
        <v>1657</v>
      </c>
    </row>
    <row r="211" spans="1:9" ht="12.6">
      <c r="A211" s="190" t="s">
        <v>266</v>
      </c>
      <c r="B211" s="5" t="s">
        <v>1733</v>
      </c>
      <c r="C211" s="6">
        <v>13.7245102963</v>
      </c>
      <c r="D211" s="308">
        <v>3.7355999999999998</v>
      </c>
      <c r="E211" s="141">
        <v>1.0249999999999999</v>
      </c>
      <c r="F211" s="191">
        <v>2.2999999999999998</v>
      </c>
      <c r="G211" s="99">
        <v>0.8</v>
      </c>
      <c r="H211" s="194" t="s">
        <v>1656</v>
      </c>
      <c r="I211" s="195" t="s">
        <v>1658</v>
      </c>
    </row>
    <row r="212" spans="1:9" ht="12.6">
      <c r="A212" s="202" t="s">
        <v>267</v>
      </c>
      <c r="B212" s="89" t="s">
        <v>1733</v>
      </c>
      <c r="C212" s="90">
        <v>18.331818181799999</v>
      </c>
      <c r="D212" s="309">
        <v>5.1304999999999996</v>
      </c>
      <c r="E212" s="142">
        <v>1.0249999999999999</v>
      </c>
      <c r="F212" s="143">
        <v>2.2999999999999998</v>
      </c>
      <c r="G212" s="100">
        <v>0.8</v>
      </c>
      <c r="H212" s="119" t="s">
        <v>1656</v>
      </c>
      <c r="I212" s="197" t="s">
        <v>1658</v>
      </c>
    </row>
    <row r="213" spans="1:9" ht="12.6">
      <c r="A213" s="190" t="s">
        <v>268</v>
      </c>
      <c r="B213" s="5" t="s">
        <v>1734</v>
      </c>
      <c r="C213" s="6">
        <v>6.6759443340000004</v>
      </c>
      <c r="D213" s="308">
        <v>1.3707</v>
      </c>
      <c r="E213" s="141">
        <v>1.0249999999999999</v>
      </c>
      <c r="F213" s="191">
        <v>1.25</v>
      </c>
      <c r="G213" s="99">
        <v>0.8</v>
      </c>
      <c r="H213" s="200" t="s">
        <v>1656</v>
      </c>
      <c r="I213" s="201" t="s">
        <v>1657</v>
      </c>
    </row>
    <row r="214" spans="1:9" ht="12.6">
      <c r="A214" s="190" t="s">
        <v>269</v>
      </c>
      <c r="B214" s="5" t="s">
        <v>1734</v>
      </c>
      <c r="C214" s="6">
        <v>8.2513020833000006</v>
      </c>
      <c r="D214" s="308">
        <v>1.6915</v>
      </c>
      <c r="E214" s="141">
        <v>1.0249999999999999</v>
      </c>
      <c r="F214" s="191">
        <v>1.25</v>
      </c>
      <c r="G214" s="99">
        <v>0.8</v>
      </c>
      <c r="H214" s="194" t="s">
        <v>1656</v>
      </c>
      <c r="I214" s="195" t="s">
        <v>1657</v>
      </c>
    </row>
    <row r="215" spans="1:9" ht="12.6">
      <c r="A215" s="190" t="s">
        <v>270</v>
      </c>
      <c r="B215" s="5" t="s">
        <v>1734</v>
      </c>
      <c r="C215" s="6">
        <v>10.0158730159</v>
      </c>
      <c r="D215" s="308">
        <v>2.1947999999999999</v>
      </c>
      <c r="E215" s="141">
        <v>1.0249999999999999</v>
      </c>
      <c r="F215" s="191">
        <v>2.2999999999999998</v>
      </c>
      <c r="G215" s="99">
        <v>0.8</v>
      </c>
      <c r="H215" s="194" t="s">
        <v>1656</v>
      </c>
      <c r="I215" s="195" t="s">
        <v>1658</v>
      </c>
    </row>
    <row r="216" spans="1:9" ht="12.6">
      <c r="A216" s="202" t="s">
        <v>271</v>
      </c>
      <c r="B216" s="89" t="s">
        <v>1734</v>
      </c>
      <c r="C216" s="90">
        <v>13.2984293194</v>
      </c>
      <c r="D216" s="309">
        <v>2.8231000000000002</v>
      </c>
      <c r="E216" s="142">
        <v>1.0249999999999999</v>
      </c>
      <c r="F216" s="143">
        <v>2.2999999999999998</v>
      </c>
      <c r="G216" s="100">
        <v>0.8</v>
      </c>
      <c r="H216" s="119" t="s">
        <v>1656</v>
      </c>
      <c r="I216" s="197" t="s">
        <v>1658</v>
      </c>
    </row>
    <row r="217" spans="1:9" ht="12.6">
      <c r="A217" s="190" t="s">
        <v>272</v>
      </c>
      <c r="B217" s="5" t="s">
        <v>1735</v>
      </c>
      <c r="C217" s="6">
        <v>3.0476190476</v>
      </c>
      <c r="D217" s="308">
        <v>0.54239999999999999</v>
      </c>
      <c r="E217" s="141">
        <v>1.0249999999999999</v>
      </c>
      <c r="F217" s="191">
        <v>1.25</v>
      </c>
      <c r="G217" s="99">
        <v>0.8</v>
      </c>
      <c r="H217" s="200" t="s">
        <v>1656</v>
      </c>
      <c r="I217" s="201" t="s">
        <v>1657</v>
      </c>
    </row>
    <row r="218" spans="1:9" ht="12.6">
      <c r="A218" s="190" t="s">
        <v>273</v>
      </c>
      <c r="B218" s="5" t="s">
        <v>1735</v>
      </c>
      <c r="C218" s="6">
        <v>3.4598540145999999</v>
      </c>
      <c r="D218" s="308">
        <v>0.60589999999999999</v>
      </c>
      <c r="E218" s="141">
        <v>1.0249999999999999</v>
      </c>
      <c r="F218" s="191">
        <v>1.25</v>
      </c>
      <c r="G218" s="99">
        <v>0.8</v>
      </c>
      <c r="H218" s="194" t="s">
        <v>1656</v>
      </c>
      <c r="I218" s="195" t="s">
        <v>1657</v>
      </c>
    </row>
    <row r="219" spans="1:9" ht="12.6">
      <c r="A219" s="190" t="s">
        <v>274</v>
      </c>
      <c r="B219" s="5" t="s">
        <v>1735</v>
      </c>
      <c r="C219" s="6">
        <v>4.8594890510999997</v>
      </c>
      <c r="D219" s="308">
        <v>0.9365</v>
      </c>
      <c r="E219" s="141">
        <v>1.0249999999999999</v>
      </c>
      <c r="F219" s="191">
        <v>2.2999999999999998</v>
      </c>
      <c r="G219" s="99">
        <v>0.8</v>
      </c>
      <c r="H219" s="194" t="s">
        <v>1656</v>
      </c>
      <c r="I219" s="195" t="s">
        <v>1658</v>
      </c>
    </row>
    <row r="220" spans="1:9" ht="12.6">
      <c r="A220" s="202" t="s">
        <v>275</v>
      </c>
      <c r="B220" s="89" t="s">
        <v>1735</v>
      </c>
      <c r="C220" s="90">
        <v>6.3122362869000002</v>
      </c>
      <c r="D220" s="309">
        <v>1.5591999999999999</v>
      </c>
      <c r="E220" s="142">
        <v>1.0249999999999999</v>
      </c>
      <c r="F220" s="143">
        <v>2.2999999999999998</v>
      </c>
      <c r="G220" s="100">
        <v>0.8</v>
      </c>
      <c r="H220" s="119" t="s">
        <v>1656</v>
      </c>
      <c r="I220" s="197" t="s">
        <v>1658</v>
      </c>
    </row>
    <row r="221" spans="1:9" ht="12.6">
      <c r="A221" s="190" t="s">
        <v>276</v>
      </c>
      <c r="B221" s="5" t="s">
        <v>1736</v>
      </c>
      <c r="C221" s="6">
        <v>2.2073170732</v>
      </c>
      <c r="D221" s="308">
        <v>0.4032</v>
      </c>
      <c r="E221" s="141">
        <v>1.0249999999999999</v>
      </c>
      <c r="F221" s="191">
        <v>1.25</v>
      </c>
      <c r="G221" s="99">
        <v>0.8</v>
      </c>
      <c r="H221" s="200" t="s">
        <v>1656</v>
      </c>
      <c r="I221" s="201" t="s">
        <v>1657</v>
      </c>
    </row>
    <row r="222" spans="1:9" ht="12.6">
      <c r="A222" s="190" t="s">
        <v>277</v>
      </c>
      <c r="B222" s="5" t="s">
        <v>1736</v>
      </c>
      <c r="C222" s="6">
        <v>3.9971474898000001</v>
      </c>
      <c r="D222" s="308">
        <v>0.70520000000000005</v>
      </c>
      <c r="E222" s="141">
        <v>1.0249999999999999</v>
      </c>
      <c r="F222" s="191">
        <v>1.25</v>
      </c>
      <c r="G222" s="99">
        <v>0.8</v>
      </c>
      <c r="H222" s="194" t="s">
        <v>1656</v>
      </c>
      <c r="I222" s="195" t="s">
        <v>1657</v>
      </c>
    </row>
    <row r="223" spans="1:9" ht="12.6">
      <c r="A223" s="190" t="s">
        <v>278</v>
      </c>
      <c r="B223" s="5" t="s">
        <v>1736</v>
      </c>
      <c r="C223" s="6">
        <v>5.5822816073999997</v>
      </c>
      <c r="D223" s="308">
        <v>1.0713999999999999</v>
      </c>
      <c r="E223" s="141">
        <v>1.0249999999999999</v>
      </c>
      <c r="F223" s="191">
        <v>2.2999999999999998</v>
      </c>
      <c r="G223" s="99">
        <v>0.8</v>
      </c>
      <c r="H223" s="194" t="s">
        <v>1656</v>
      </c>
      <c r="I223" s="195" t="s">
        <v>1658</v>
      </c>
    </row>
    <row r="224" spans="1:9" ht="12.6">
      <c r="A224" s="202" t="s">
        <v>279</v>
      </c>
      <c r="B224" s="89" t="s">
        <v>1736</v>
      </c>
      <c r="C224" s="90">
        <v>7.9354936863000001</v>
      </c>
      <c r="D224" s="309">
        <v>1.9516</v>
      </c>
      <c r="E224" s="142">
        <v>1.0249999999999999</v>
      </c>
      <c r="F224" s="143">
        <v>2.2999999999999998</v>
      </c>
      <c r="G224" s="100">
        <v>0.8</v>
      </c>
      <c r="H224" s="119" t="s">
        <v>1656</v>
      </c>
      <c r="I224" s="197" t="s">
        <v>1658</v>
      </c>
    </row>
    <row r="225" spans="1:9" ht="12.6">
      <c r="A225" s="190" t="s">
        <v>280</v>
      </c>
      <c r="B225" s="5" t="s">
        <v>1737</v>
      </c>
      <c r="C225" s="6">
        <v>3.4011452101000001</v>
      </c>
      <c r="D225" s="308">
        <v>0.64090000000000003</v>
      </c>
      <c r="E225" s="141">
        <v>1.0249999999999999</v>
      </c>
      <c r="F225" s="191">
        <v>1.25</v>
      </c>
      <c r="G225" s="99">
        <v>0.8</v>
      </c>
      <c r="H225" s="200" t="s">
        <v>1656</v>
      </c>
      <c r="I225" s="201" t="s">
        <v>1657</v>
      </c>
    </row>
    <row r="226" spans="1:9" ht="12.6">
      <c r="A226" s="190" t="s">
        <v>281</v>
      </c>
      <c r="B226" s="5" t="s">
        <v>1737</v>
      </c>
      <c r="C226" s="6">
        <v>4.3506402385999996</v>
      </c>
      <c r="D226" s="308">
        <v>0.83150000000000002</v>
      </c>
      <c r="E226" s="141">
        <v>1.0249999999999999</v>
      </c>
      <c r="F226" s="191">
        <v>1.25</v>
      </c>
      <c r="G226" s="99">
        <v>0.8</v>
      </c>
      <c r="H226" s="194" t="s">
        <v>1656</v>
      </c>
      <c r="I226" s="195" t="s">
        <v>1657</v>
      </c>
    </row>
    <row r="227" spans="1:9" ht="12.6">
      <c r="A227" s="190" t="s">
        <v>282</v>
      </c>
      <c r="B227" s="5" t="s">
        <v>1737</v>
      </c>
      <c r="C227" s="6">
        <v>6.1490320716999998</v>
      </c>
      <c r="D227" s="308">
        <v>1.2137</v>
      </c>
      <c r="E227" s="141">
        <v>1.0249999999999999</v>
      </c>
      <c r="F227" s="191">
        <v>2.2999999999999998</v>
      </c>
      <c r="G227" s="99">
        <v>0.8</v>
      </c>
      <c r="H227" s="194" t="s">
        <v>1656</v>
      </c>
      <c r="I227" s="195" t="s">
        <v>1658</v>
      </c>
    </row>
    <row r="228" spans="1:9" ht="12.6">
      <c r="A228" s="202" t="s">
        <v>283</v>
      </c>
      <c r="B228" s="89" t="s">
        <v>1737</v>
      </c>
      <c r="C228" s="90">
        <v>9.5353159851000004</v>
      </c>
      <c r="D228" s="309">
        <v>2.1061999999999999</v>
      </c>
      <c r="E228" s="142">
        <v>1.0249999999999999</v>
      </c>
      <c r="F228" s="143">
        <v>2.2999999999999998</v>
      </c>
      <c r="G228" s="100">
        <v>0.8</v>
      </c>
      <c r="H228" s="119" t="s">
        <v>1656</v>
      </c>
      <c r="I228" s="197" t="s">
        <v>1658</v>
      </c>
    </row>
    <row r="229" spans="1:9" ht="12.6">
      <c r="A229" s="190" t="s">
        <v>284</v>
      </c>
      <c r="B229" s="5" t="s">
        <v>1738</v>
      </c>
      <c r="C229" s="6">
        <v>2.8588922113000002</v>
      </c>
      <c r="D229" s="308">
        <v>0.67159999999999997</v>
      </c>
      <c r="E229" s="141">
        <v>1.0249999999999999</v>
      </c>
      <c r="F229" s="191">
        <v>1.25</v>
      </c>
      <c r="G229" s="99">
        <v>0.8</v>
      </c>
      <c r="H229" s="200" t="s">
        <v>1656</v>
      </c>
      <c r="I229" s="201" t="s">
        <v>1657</v>
      </c>
    </row>
    <row r="230" spans="1:9" ht="12.6">
      <c r="A230" s="190" t="s">
        <v>285</v>
      </c>
      <c r="B230" s="5" t="s">
        <v>1738</v>
      </c>
      <c r="C230" s="6">
        <v>3.6347620582000002</v>
      </c>
      <c r="D230" s="308">
        <v>0.84199999999999997</v>
      </c>
      <c r="E230" s="141">
        <v>1.0249999999999999</v>
      </c>
      <c r="F230" s="191">
        <v>1.25</v>
      </c>
      <c r="G230" s="99">
        <v>0.8</v>
      </c>
      <c r="H230" s="194" t="s">
        <v>1656</v>
      </c>
      <c r="I230" s="195" t="s">
        <v>1657</v>
      </c>
    </row>
    <row r="231" spans="1:9" ht="12.6">
      <c r="A231" s="190" t="s">
        <v>286</v>
      </c>
      <c r="B231" s="5" t="s">
        <v>1738</v>
      </c>
      <c r="C231" s="6">
        <v>5.6130094688999996</v>
      </c>
      <c r="D231" s="308">
        <v>1.2289000000000001</v>
      </c>
      <c r="E231" s="141">
        <v>1.0249999999999999</v>
      </c>
      <c r="F231" s="191">
        <v>2.2999999999999998</v>
      </c>
      <c r="G231" s="99">
        <v>0.8</v>
      </c>
      <c r="H231" s="194" t="s">
        <v>1656</v>
      </c>
      <c r="I231" s="195" t="s">
        <v>1658</v>
      </c>
    </row>
    <row r="232" spans="1:9" ht="12.6">
      <c r="A232" s="202" t="s">
        <v>287</v>
      </c>
      <c r="B232" s="89" t="s">
        <v>1738</v>
      </c>
      <c r="C232" s="90">
        <v>9.3082329316999992</v>
      </c>
      <c r="D232" s="309">
        <v>2.3178999999999998</v>
      </c>
      <c r="E232" s="142">
        <v>1.0249999999999999</v>
      </c>
      <c r="F232" s="143">
        <v>2.2999999999999998</v>
      </c>
      <c r="G232" s="100">
        <v>0.8</v>
      </c>
      <c r="H232" s="119" t="s">
        <v>1656</v>
      </c>
      <c r="I232" s="197" t="s">
        <v>1658</v>
      </c>
    </row>
    <row r="233" spans="1:9" ht="12.6">
      <c r="A233" s="190" t="s">
        <v>288</v>
      </c>
      <c r="B233" s="5" t="s">
        <v>1739</v>
      </c>
      <c r="C233" s="6">
        <v>3.3069727891</v>
      </c>
      <c r="D233" s="308">
        <v>0.68759999999999999</v>
      </c>
      <c r="E233" s="141">
        <v>1.0249999999999999</v>
      </c>
      <c r="F233" s="191">
        <v>1.25</v>
      </c>
      <c r="G233" s="99">
        <v>0.8</v>
      </c>
      <c r="H233" s="200" t="s">
        <v>1656</v>
      </c>
      <c r="I233" s="201" t="s">
        <v>1657</v>
      </c>
    </row>
    <row r="234" spans="1:9" ht="12.6">
      <c r="A234" s="190" t="s">
        <v>289</v>
      </c>
      <c r="B234" s="5" t="s">
        <v>1739</v>
      </c>
      <c r="C234" s="6">
        <v>4.2301006889000003</v>
      </c>
      <c r="D234" s="308">
        <v>0.87360000000000004</v>
      </c>
      <c r="E234" s="141">
        <v>1.0249999999999999</v>
      </c>
      <c r="F234" s="191">
        <v>1.25</v>
      </c>
      <c r="G234" s="99">
        <v>0.8</v>
      </c>
      <c r="H234" s="194" t="s">
        <v>1656</v>
      </c>
      <c r="I234" s="195" t="s">
        <v>1657</v>
      </c>
    </row>
    <row r="235" spans="1:9" ht="12.6">
      <c r="A235" s="190" t="s">
        <v>290</v>
      </c>
      <c r="B235" s="5" t="s">
        <v>1739</v>
      </c>
      <c r="C235" s="6">
        <v>6.5701947812999997</v>
      </c>
      <c r="D235" s="308">
        <v>1.3212999999999999</v>
      </c>
      <c r="E235" s="141">
        <v>1.0249999999999999</v>
      </c>
      <c r="F235" s="191">
        <v>2.2999999999999998</v>
      </c>
      <c r="G235" s="99">
        <v>0.8</v>
      </c>
      <c r="H235" s="194" t="s">
        <v>1656</v>
      </c>
      <c r="I235" s="195" t="s">
        <v>1658</v>
      </c>
    </row>
    <row r="236" spans="1:9" ht="12.6">
      <c r="A236" s="202" t="s">
        <v>291</v>
      </c>
      <c r="B236" s="89" t="s">
        <v>1739</v>
      </c>
      <c r="C236" s="90">
        <v>10.312645204100001</v>
      </c>
      <c r="D236" s="309">
        <v>2.1423999999999999</v>
      </c>
      <c r="E236" s="142">
        <v>1.0249999999999999</v>
      </c>
      <c r="F236" s="143">
        <v>2.2999999999999998</v>
      </c>
      <c r="G236" s="100">
        <v>0.8</v>
      </c>
      <c r="H236" s="119" t="s">
        <v>1656</v>
      </c>
      <c r="I236" s="197" t="s">
        <v>1658</v>
      </c>
    </row>
    <row r="237" spans="1:9" ht="12.6">
      <c r="A237" s="190" t="s">
        <v>292</v>
      </c>
      <c r="B237" s="5" t="s">
        <v>1740</v>
      </c>
      <c r="C237" s="6">
        <v>4.3006149479999998</v>
      </c>
      <c r="D237" s="308">
        <v>0.62870000000000004</v>
      </c>
      <c r="E237" s="141">
        <v>1.0249999999999999</v>
      </c>
      <c r="F237" s="191">
        <v>1.25</v>
      </c>
      <c r="G237" s="99">
        <v>0.8</v>
      </c>
      <c r="H237" s="200" t="s">
        <v>1656</v>
      </c>
      <c r="I237" s="201" t="s">
        <v>1657</v>
      </c>
    </row>
    <row r="238" spans="1:9" ht="12.6">
      <c r="A238" s="190" t="s">
        <v>293</v>
      </c>
      <c r="B238" s="5" t="s">
        <v>1740</v>
      </c>
      <c r="C238" s="6">
        <v>5.1827833351999999</v>
      </c>
      <c r="D238" s="308">
        <v>0.81240000000000001</v>
      </c>
      <c r="E238" s="141">
        <v>1.0249999999999999</v>
      </c>
      <c r="F238" s="191">
        <v>1.25</v>
      </c>
      <c r="G238" s="99">
        <v>0.8</v>
      </c>
      <c r="H238" s="194" t="s">
        <v>1656</v>
      </c>
      <c r="I238" s="195" t="s">
        <v>1657</v>
      </c>
    </row>
    <row r="239" spans="1:9" ht="12.6">
      <c r="A239" s="190" t="s">
        <v>294</v>
      </c>
      <c r="B239" s="5" t="s">
        <v>1740</v>
      </c>
      <c r="C239" s="6">
        <v>6.9851627084999999</v>
      </c>
      <c r="D239" s="308">
        <v>1.2065999999999999</v>
      </c>
      <c r="E239" s="141">
        <v>1.0249999999999999</v>
      </c>
      <c r="F239" s="191">
        <v>2.2999999999999998</v>
      </c>
      <c r="G239" s="99">
        <v>0.8</v>
      </c>
      <c r="H239" s="194" t="s">
        <v>1656</v>
      </c>
      <c r="I239" s="195" t="s">
        <v>1658</v>
      </c>
    </row>
    <row r="240" spans="1:9" ht="12.6">
      <c r="A240" s="202" t="s">
        <v>295</v>
      </c>
      <c r="B240" s="89" t="s">
        <v>1740</v>
      </c>
      <c r="C240" s="90">
        <v>9.9960859758999998</v>
      </c>
      <c r="D240" s="309">
        <v>2.0428000000000002</v>
      </c>
      <c r="E240" s="142">
        <v>1.0249999999999999</v>
      </c>
      <c r="F240" s="143">
        <v>2.2999999999999998</v>
      </c>
      <c r="G240" s="100">
        <v>0.8</v>
      </c>
      <c r="H240" s="119" t="s">
        <v>1656</v>
      </c>
      <c r="I240" s="197" t="s">
        <v>1658</v>
      </c>
    </row>
    <row r="241" spans="1:9" ht="12.6">
      <c r="A241" s="190" t="s">
        <v>296</v>
      </c>
      <c r="B241" s="5" t="s">
        <v>1741</v>
      </c>
      <c r="C241" s="6">
        <v>2.1245166279999999</v>
      </c>
      <c r="D241" s="308">
        <v>0.29220000000000002</v>
      </c>
      <c r="E241" s="141">
        <v>1.0249999999999999</v>
      </c>
      <c r="F241" s="191">
        <v>1.25</v>
      </c>
      <c r="G241" s="99">
        <v>0.8</v>
      </c>
      <c r="H241" s="200" t="s">
        <v>1656</v>
      </c>
      <c r="I241" s="201" t="s">
        <v>1657</v>
      </c>
    </row>
    <row r="242" spans="1:9" ht="12.6">
      <c r="A242" s="190" t="s">
        <v>297</v>
      </c>
      <c r="B242" s="5" t="s">
        <v>1741</v>
      </c>
      <c r="C242" s="6">
        <v>2.8872140449999999</v>
      </c>
      <c r="D242" s="308">
        <v>0.44219999999999998</v>
      </c>
      <c r="E242" s="141">
        <v>1.0249999999999999</v>
      </c>
      <c r="F242" s="191">
        <v>1.25</v>
      </c>
      <c r="G242" s="99">
        <v>0.8</v>
      </c>
      <c r="H242" s="194" t="s">
        <v>1656</v>
      </c>
      <c r="I242" s="195" t="s">
        <v>1657</v>
      </c>
    </row>
    <row r="243" spans="1:9" ht="12.6">
      <c r="A243" s="190" t="s">
        <v>298</v>
      </c>
      <c r="B243" s="5" t="s">
        <v>1741</v>
      </c>
      <c r="C243" s="6">
        <v>5.0819234193999998</v>
      </c>
      <c r="D243" s="308">
        <v>1.0585</v>
      </c>
      <c r="E243" s="141">
        <v>1.0249999999999999</v>
      </c>
      <c r="F243" s="191">
        <v>2.2999999999999998</v>
      </c>
      <c r="G243" s="99">
        <v>0.8</v>
      </c>
      <c r="H243" s="194" t="s">
        <v>1656</v>
      </c>
      <c r="I243" s="195" t="s">
        <v>1658</v>
      </c>
    </row>
    <row r="244" spans="1:9" ht="12.6">
      <c r="A244" s="202" t="s">
        <v>299</v>
      </c>
      <c r="B244" s="89" t="s">
        <v>1741</v>
      </c>
      <c r="C244" s="90">
        <v>9.2579185519999996</v>
      </c>
      <c r="D244" s="309">
        <v>2.6316000000000002</v>
      </c>
      <c r="E244" s="142">
        <v>1.0249999999999999</v>
      </c>
      <c r="F244" s="143">
        <v>2.2999999999999998</v>
      </c>
      <c r="G244" s="100">
        <v>0.8</v>
      </c>
      <c r="H244" s="119" t="s">
        <v>1656</v>
      </c>
      <c r="I244" s="197" t="s">
        <v>1658</v>
      </c>
    </row>
    <row r="245" spans="1:9" ht="12.6">
      <c r="A245" s="190" t="s">
        <v>300</v>
      </c>
      <c r="B245" s="5" t="s">
        <v>1742</v>
      </c>
      <c r="C245" s="6">
        <v>2.8155680626000001</v>
      </c>
      <c r="D245" s="308">
        <v>0.4294</v>
      </c>
      <c r="E245" s="141">
        <v>1.0249999999999999</v>
      </c>
      <c r="F245" s="191">
        <v>1.25</v>
      </c>
      <c r="G245" s="99">
        <v>0.8</v>
      </c>
      <c r="H245" s="200" t="s">
        <v>1656</v>
      </c>
      <c r="I245" s="201" t="s">
        <v>1657</v>
      </c>
    </row>
    <row r="246" spans="1:9" ht="12.6">
      <c r="A246" s="190" t="s">
        <v>301</v>
      </c>
      <c r="B246" s="5" t="s">
        <v>1742</v>
      </c>
      <c r="C246" s="6">
        <v>3.7764837269</v>
      </c>
      <c r="D246" s="308">
        <v>0.60309999999999997</v>
      </c>
      <c r="E246" s="141">
        <v>1.0249999999999999</v>
      </c>
      <c r="F246" s="191">
        <v>1.25</v>
      </c>
      <c r="G246" s="99">
        <v>0.8</v>
      </c>
      <c r="H246" s="194" t="s">
        <v>1656</v>
      </c>
      <c r="I246" s="195" t="s">
        <v>1657</v>
      </c>
    </row>
    <row r="247" spans="1:9" ht="12.6">
      <c r="A247" s="190" t="s">
        <v>302</v>
      </c>
      <c r="B247" s="5" t="s">
        <v>1742</v>
      </c>
      <c r="C247" s="6">
        <v>5.5080682555999996</v>
      </c>
      <c r="D247" s="308">
        <v>0.9476</v>
      </c>
      <c r="E247" s="141">
        <v>1.0249999999999999</v>
      </c>
      <c r="F247" s="191">
        <v>2.2999999999999998</v>
      </c>
      <c r="G247" s="99">
        <v>0.8</v>
      </c>
      <c r="H247" s="194" t="s">
        <v>1656</v>
      </c>
      <c r="I247" s="195" t="s">
        <v>1658</v>
      </c>
    </row>
    <row r="248" spans="1:9" ht="12.6">
      <c r="A248" s="202" t="s">
        <v>303</v>
      </c>
      <c r="B248" s="89" t="s">
        <v>1742</v>
      </c>
      <c r="C248" s="90">
        <v>8.9107907328000007</v>
      </c>
      <c r="D248" s="309">
        <v>1.8229</v>
      </c>
      <c r="E248" s="142">
        <v>1.0249999999999999</v>
      </c>
      <c r="F248" s="143">
        <v>2.2999999999999998</v>
      </c>
      <c r="G248" s="100">
        <v>0.8</v>
      </c>
      <c r="H248" s="119" t="s">
        <v>1656</v>
      </c>
      <c r="I248" s="197" t="s">
        <v>1658</v>
      </c>
    </row>
    <row r="249" spans="1:9" ht="12.6">
      <c r="A249" s="190" t="s">
        <v>304</v>
      </c>
      <c r="B249" s="5" t="s">
        <v>1743</v>
      </c>
      <c r="C249" s="6">
        <v>3.0471411808000002</v>
      </c>
      <c r="D249" s="308">
        <v>0.49759999999999999</v>
      </c>
      <c r="E249" s="141">
        <v>1.0249999999999999</v>
      </c>
      <c r="F249" s="191">
        <v>1.25</v>
      </c>
      <c r="G249" s="99">
        <v>0.8</v>
      </c>
      <c r="H249" s="200" t="s">
        <v>1656</v>
      </c>
      <c r="I249" s="201" t="s">
        <v>1657</v>
      </c>
    </row>
    <row r="250" spans="1:9" ht="12.6">
      <c r="A250" s="190" t="s">
        <v>305</v>
      </c>
      <c r="B250" s="5" t="s">
        <v>1743</v>
      </c>
      <c r="C250" s="6">
        <v>3.7148133451000001</v>
      </c>
      <c r="D250" s="308">
        <v>0.62129999999999996</v>
      </c>
      <c r="E250" s="141">
        <v>1.0249999999999999</v>
      </c>
      <c r="F250" s="191">
        <v>1.25</v>
      </c>
      <c r="G250" s="99">
        <v>0.8</v>
      </c>
      <c r="H250" s="194" t="s">
        <v>1656</v>
      </c>
      <c r="I250" s="195" t="s">
        <v>1657</v>
      </c>
    </row>
    <row r="251" spans="1:9" ht="12.6">
      <c r="A251" s="190" t="s">
        <v>306</v>
      </c>
      <c r="B251" s="5" t="s">
        <v>1743</v>
      </c>
      <c r="C251" s="6">
        <v>4.9425001302</v>
      </c>
      <c r="D251" s="308">
        <v>0.84799999999999998</v>
      </c>
      <c r="E251" s="141">
        <v>1.0249999999999999</v>
      </c>
      <c r="F251" s="191">
        <v>2.2999999999999998</v>
      </c>
      <c r="G251" s="99">
        <v>0.8</v>
      </c>
      <c r="H251" s="194" t="s">
        <v>1656</v>
      </c>
      <c r="I251" s="195" t="s">
        <v>1658</v>
      </c>
    </row>
    <row r="252" spans="1:9" ht="12.6">
      <c r="A252" s="202" t="s">
        <v>307</v>
      </c>
      <c r="B252" s="89" t="s">
        <v>1743</v>
      </c>
      <c r="C252" s="90">
        <v>8.1189445060000001</v>
      </c>
      <c r="D252" s="309">
        <v>1.6475</v>
      </c>
      <c r="E252" s="142">
        <v>1.0249999999999999</v>
      </c>
      <c r="F252" s="143">
        <v>2.2999999999999998</v>
      </c>
      <c r="G252" s="100">
        <v>0.8</v>
      </c>
      <c r="H252" s="119" t="s">
        <v>1656</v>
      </c>
      <c r="I252" s="197" t="s">
        <v>1658</v>
      </c>
    </row>
    <row r="253" spans="1:9" ht="12.6">
      <c r="A253" s="190" t="s">
        <v>308</v>
      </c>
      <c r="B253" s="5" t="s">
        <v>1744</v>
      </c>
      <c r="C253" s="6">
        <v>2.1526227184</v>
      </c>
      <c r="D253" s="308">
        <v>0.38119999999999998</v>
      </c>
      <c r="E253" s="141">
        <v>1.0249999999999999</v>
      </c>
      <c r="F253" s="191">
        <v>1.25</v>
      </c>
      <c r="G253" s="99">
        <v>0.8</v>
      </c>
      <c r="H253" s="200" t="s">
        <v>1656</v>
      </c>
      <c r="I253" s="201" t="s">
        <v>1657</v>
      </c>
    </row>
    <row r="254" spans="1:9" ht="12.6">
      <c r="A254" s="190" t="s">
        <v>309</v>
      </c>
      <c r="B254" s="5" t="s">
        <v>1744</v>
      </c>
      <c r="C254" s="6">
        <v>3.0183366286000002</v>
      </c>
      <c r="D254" s="308">
        <v>0.54630000000000001</v>
      </c>
      <c r="E254" s="141">
        <v>1.0249999999999999</v>
      </c>
      <c r="F254" s="191">
        <v>1.25</v>
      </c>
      <c r="G254" s="99">
        <v>0.8</v>
      </c>
      <c r="H254" s="194" t="s">
        <v>1656</v>
      </c>
      <c r="I254" s="195" t="s">
        <v>1657</v>
      </c>
    </row>
    <row r="255" spans="1:9" ht="12.6">
      <c r="A255" s="190" t="s">
        <v>310</v>
      </c>
      <c r="B255" s="5" t="s">
        <v>1744</v>
      </c>
      <c r="C255" s="6">
        <v>4.2491153574</v>
      </c>
      <c r="D255" s="308">
        <v>0.78300000000000003</v>
      </c>
      <c r="E255" s="141">
        <v>1.0249999999999999</v>
      </c>
      <c r="F255" s="191">
        <v>2.2999999999999998</v>
      </c>
      <c r="G255" s="99">
        <v>0.8</v>
      </c>
      <c r="H255" s="194" t="s">
        <v>1656</v>
      </c>
      <c r="I255" s="195" t="s">
        <v>1658</v>
      </c>
    </row>
    <row r="256" spans="1:9" ht="12.6">
      <c r="A256" s="202" t="s">
        <v>311</v>
      </c>
      <c r="B256" s="89" t="s">
        <v>1744</v>
      </c>
      <c r="C256" s="90">
        <v>5.3082706767000003</v>
      </c>
      <c r="D256" s="309">
        <v>1.4802999999999999</v>
      </c>
      <c r="E256" s="142">
        <v>1.0249999999999999</v>
      </c>
      <c r="F256" s="143">
        <v>2.2999999999999998</v>
      </c>
      <c r="G256" s="100">
        <v>0.8</v>
      </c>
      <c r="H256" s="119" t="s">
        <v>1656</v>
      </c>
      <c r="I256" s="197" t="s">
        <v>1658</v>
      </c>
    </row>
    <row r="257" spans="1:9" ht="12.6">
      <c r="A257" s="190" t="s">
        <v>312</v>
      </c>
      <c r="B257" s="5" t="s">
        <v>1745</v>
      </c>
      <c r="C257" s="6">
        <v>3.2545805206999998</v>
      </c>
      <c r="D257" s="308">
        <v>0.63849999999999996</v>
      </c>
      <c r="E257" s="141">
        <v>1.0249999999999999</v>
      </c>
      <c r="F257" s="191">
        <v>1.25</v>
      </c>
      <c r="G257" s="99">
        <v>0.8</v>
      </c>
      <c r="H257" s="200" t="s">
        <v>1656</v>
      </c>
      <c r="I257" s="201" t="s">
        <v>1657</v>
      </c>
    </row>
    <row r="258" spans="1:9" ht="12.6">
      <c r="A258" s="190" t="s">
        <v>313</v>
      </c>
      <c r="B258" s="5" t="s">
        <v>1745</v>
      </c>
      <c r="C258" s="6">
        <v>4.1389210465000001</v>
      </c>
      <c r="D258" s="308">
        <v>0.77659999999999996</v>
      </c>
      <c r="E258" s="141">
        <v>1.0249999999999999</v>
      </c>
      <c r="F258" s="191">
        <v>1.25</v>
      </c>
      <c r="G258" s="99">
        <v>0.8</v>
      </c>
      <c r="H258" s="194" t="s">
        <v>1656</v>
      </c>
      <c r="I258" s="195" t="s">
        <v>1657</v>
      </c>
    </row>
    <row r="259" spans="1:9" ht="12.6">
      <c r="A259" s="190" t="s">
        <v>314</v>
      </c>
      <c r="B259" s="5" t="s">
        <v>1745</v>
      </c>
      <c r="C259" s="6">
        <v>6.2749462995999998</v>
      </c>
      <c r="D259" s="308">
        <v>1.1236999999999999</v>
      </c>
      <c r="E259" s="141">
        <v>1.0249999999999999</v>
      </c>
      <c r="F259" s="191">
        <v>2.2999999999999998</v>
      </c>
      <c r="G259" s="99">
        <v>0.8</v>
      </c>
      <c r="H259" s="194" t="s">
        <v>1656</v>
      </c>
      <c r="I259" s="195" t="s">
        <v>1658</v>
      </c>
    </row>
    <row r="260" spans="1:9" ht="12.6">
      <c r="A260" s="202" t="s">
        <v>315</v>
      </c>
      <c r="B260" s="89" t="s">
        <v>1745</v>
      </c>
      <c r="C260" s="90">
        <v>10.290456431499999</v>
      </c>
      <c r="D260" s="309">
        <v>1.9885999999999999</v>
      </c>
      <c r="E260" s="142">
        <v>1.0249999999999999</v>
      </c>
      <c r="F260" s="143">
        <v>2.2999999999999998</v>
      </c>
      <c r="G260" s="100">
        <v>0.8</v>
      </c>
      <c r="H260" s="119" t="s">
        <v>1656</v>
      </c>
      <c r="I260" s="197" t="s">
        <v>1658</v>
      </c>
    </row>
    <row r="261" spans="1:9" ht="12.6">
      <c r="A261" s="190" t="s">
        <v>316</v>
      </c>
      <c r="B261" s="5" t="s">
        <v>1746</v>
      </c>
      <c r="C261" s="6">
        <v>2.8598045205</v>
      </c>
      <c r="D261" s="308">
        <v>0.47470000000000001</v>
      </c>
      <c r="E261" s="141">
        <v>1.0249999999999999</v>
      </c>
      <c r="F261" s="191">
        <v>1.25</v>
      </c>
      <c r="G261" s="99">
        <v>0.8</v>
      </c>
      <c r="H261" s="200" t="s">
        <v>1656</v>
      </c>
      <c r="I261" s="201" t="s">
        <v>1657</v>
      </c>
    </row>
    <row r="262" spans="1:9" ht="12.6">
      <c r="A262" s="190" t="s">
        <v>317</v>
      </c>
      <c r="B262" s="5" t="s">
        <v>1746</v>
      </c>
      <c r="C262" s="6">
        <v>3.6267366993999999</v>
      </c>
      <c r="D262" s="308">
        <v>0.69679999999999997</v>
      </c>
      <c r="E262" s="141">
        <v>1.0249999999999999</v>
      </c>
      <c r="F262" s="191">
        <v>1.25</v>
      </c>
      <c r="G262" s="99">
        <v>0.8</v>
      </c>
      <c r="H262" s="194" t="s">
        <v>1656</v>
      </c>
      <c r="I262" s="195" t="s">
        <v>1657</v>
      </c>
    </row>
    <row r="263" spans="1:9" ht="12.6">
      <c r="A263" s="190" t="s">
        <v>318</v>
      </c>
      <c r="B263" s="5" t="s">
        <v>1746</v>
      </c>
      <c r="C263" s="6">
        <v>5.3742192325999998</v>
      </c>
      <c r="D263" s="308">
        <v>1.0724</v>
      </c>
      <c r="E263" s="141">
        <v>1.0249999999999999</v>
      </c>
      <c r="F263" s="191">
        <v>2.2999999999999998</v>
      </c>
      <c r="G263" s="99">
        <v>0.8</v>
      </c>
      <c r="H263" s="194" t="s">
        <v>1656</v>
      </c>
      <c r="I263" s="195" t="s">
        <v>1658</v>
      </c>
    </row>
    <row r="264" spans="1:9" ht="12.6">
      <c r="A264" s="202" t="s">
        <v>319</v>
      </c>
      <c r="B264" s="89" t="s">
        <v>1746</v>
      </c>
      <c r="C264" s="90">
        <v>8.4110289937000005</v>
      </c>
      <c r="D264" s="309">
        <v>1.8274999999999999</v>
      </c>
      <c r="E264" s="142">
        <v>1.0249999999999999</v>
      </c>
      <c r="F264" s="143">
        <v>2.2999999999999998</v>
      </c>
      <c r="G264" s="100">
        <v>0.8</v>
      </c>
      <c r="H264" s="119" t="s">
        <v>1656</v>
      </c>
      <c r="I264" s="197" t="s">
        <v>1658</v>
      </c>
    </row>
    <row r="265" spans="1:9" ht="12.6">
      <c r="A265" s="190" t="s">
        <v>320</v>
      </c>
      <c r="B265" s="5" t="s">
        <v>1747</v>
      </c>
      <c r="C265" s="6">
        <v>2.2059566786999998</v>
      </c>
      <c r="D265" s="308">
        <v>0.46489999999999998</v>
      </c>
      <c r="E265" s="141">
        <v>1.0249999999999999</v>
      </c>
      <c r="F265" s="191">
        <v>1.25</v>
      </c>
      <c r="G265" s="99">
        <v>0.8</v>
      </c>
      <c r="H265" s="200" t="s">
        <v>1656</v>
      </c>
      <c r="I265" s="201" t="s">
        <v>1657</v>
      </c>
    </row>
    <row r="266" spans="1:9" ht="12.6">
      <c r="A266" s="190" t="s">
        <v>321</v>
      </c>
      <c r="B266" s="5" t="s">
        <v>1747</v>
      </c>
      <c r="C266" s="6">
        <v>2.9341402246000001</v>
      </c>
      <c r="D266" s="308">
        <v>0.56310000000000004</v>
      </c>
      <c r="E266" s="141">
        <v>1.0249999999999999</v>
      </c>
      <c r="F266" s="191">
        <v>1.25</v>
      </c>
      <c r="G266" s="99">
        <v>0.8</v>
      </c>
      <c r="H266" s="194" t="s">
        <v>1656</v>
      </c>
      <c r="I266" s="195" t="s">
        <v>1657</v>
      </c>
    </row>
    <row r="267" spans="1:9" ht="12.6">
      <c r="A267" s="190" t="s">
        <v>322</v>
      </c>
      <c r="B267" s="5" t="s">
        <v>1747</v>
      </c>
      <c r="C267" s="6">
        <v>4.1466783985999998</v>
      </c>
      <c r="D267" s="308">
        <v>0.79590000000000005</v>
      </c>
      <c r="E267" s="141">
        <v>1.0249999999999999</v>
      </c>
      <c r="F267" s="191">
        <v>2.2999999999999998</v>
      </c>
      <c r="G267" s="99">
        <v>0.8</v>
      </c>
      <c r="H267" s="194" t="s">
        <v>1656</v>
      </c>
      <c r="I267" s="195" t="s">
        <v>1658</v>
      </c>
    </row>
    <row r="268" spans="1:9" ht="12.6">
      <c r="A268" s="202" t="s">
        <v>323</v>
      </c>
      <c r="B268" s="89" t="s">
        <v>1747</v>
      </c>
      <c r="C268" s="90">
        <v>6.8434285713999996</v>
      </c>
      <c r="D268" s="309">
        <v>1.3958999999999999</v>
      </c>
      <c r="E268" s="142">
        <v>1.0249999999999999</v>
      </c>
      <c r="F268" s="143">
        <v>2.2999999999999998</v>
      </c>
      <c r="G268" s="100">
        <v>0.8</v>
      </c>
      <c r="H268" s="119" t="s">
        <v>1656</v>
      </c>
      <c r="I268" s="197" t="s">
        <v>1658</v>
      </c>
    </row>
    <row r="269" spans="1:9" ht="12.6">
      <c r="A269" s="190" t="s">
        <v>324</v>
      </c>
      <c r="B269" s="5" t="s">
        <v>1748</v>
      </c>
      <c r="C269" s="6">
        <v>3.9436619718000001</v>
      </c>
      <c r="D269" s="308">
        <v>2.9830999999999999</v>
      </c>
      <c r="E269" s="141">
        <v>1.0249999999999999</v>
      </c>
      <c r="F269" s="191">
        <v>1.25</v>
      </c>
      <c r="G269" s="99">
        <v>0.8</v>
      </c>
      <c r="H269" s="200" t="s">
        <v>1656</v>
      </c>
      <c r="I269" s="201" t="s">
        <v>1657</v>
      </c>
    </row>
    <row r="270" spans="1:9" ht="12.6">
      <c r="A270" s="190" t="s">
        <v>325</v>
      </c>
      <c r="B270" s="5" t="s">
        <v>1748</v>
      </c>
      <c r="C270" s="6">
        <v>5.0853658536999999</v>
      </c>
      <c r="D270" s="308">
        <v>3.4802</v>
      </c>
      <c r="E270" s="141">
        <v>1.0249999999999999</v>
      </c>
      <c r="F270" s="191">
        <v>1.25</v>
      </c>
      <c r="G270" s="99">
        <v>0.8</v>
      </c>
      <c r="H270" s="194" t="s">
        <v>1656</v>
      </c>
      <c r="I270" s="195" t="s">
        <v>1657</v>
      </c>
    </row>
    <row r="271" spans="1:9" ht="12.6">
      <c r="A271" s="190" t="s">
        <v>326</v>
      </c>
      <c r="B271" s="5" t="s">
        <v>1748</v>
      </c>
      <c r="C271" s="6">
        <v>9.7371273712999997</v>
      </c>
      <c r="D271" s="308">
        <v>5.2694999999999999</v>
      </c>
      <c r="E271" s="141">
        <v>1.0249999999999999</v>
      </c>
      <c r="F271" s="191">
        <v>2.2999999999999998</v>
      </c>
      <c r="G271" s="99">
        <v>0.8</v>
      </c>
      <c r="H271" s="194" t="s">
        <v>1656</v>
      </c>
      <c r="I271" s="195" t="s">
        <v>1658</v>
      </c>
    </row>
    <row r="272" spans="1:9" ht="12.6">
      <c r="A272" s="202" t="s">
        <v>327</v>
      </c>
      <c r="B272" s="89" t="s">
        <v>1748</v>
      </c>
      <c r="C272" s="90">
        <v>20.842465753399999</v>
      </c>
      <c r="D272" s="309">
        <v>11.7354</v>
      </c>
      <c r="E272" s="142">
        <v>1.0249999999999999</v>
      </c>
      <c r="F272" s="143">
        <v>2.2999999999999998</v>
      </c>
      <c r="G272" s="100">
        <v>0.8</v>
      </c>
      <c r="H272" s="119" t="s">
        <v>1656</v>
      </c>
      <c r="I272" s="197" t="s">
        <v>1658</v>
      </c>
    </row>
    <row r="273" spans="1:9" ht="12.6">
      <c r="A273" s="190" t="s">
        <v>328</v>
      </c>
      <c r="B273" s="5" t="s">
        <v>1749</v>
      </c>
      <c r="C273" s="6">
        <v>3.3279813458</v>
      </c>
      <c r="D273" s="308">
        <v>4.0385999999999997</v>
      </c>
      <c r="E273" s="141">
        <v>1.0249999999999999</v>
      </c>
      <c r="F273" s="191">
        <v>1.25</v>
      </c>
      <c r="G273" s="99">
        <v>0.8</v>
      </c>
      <c r="H273" s="200" t="s">
        <v>1656</v>
      </c>
      <c r="I273" s="201" t="s">
        <v>1657</v>
      </c>
    </row>
    <row r="274" spans="1:9" ht="12.6">
      <c r="A274" s="190" t="s">
        <v>329</v>
      </c>
      <c r="B274" s="5" t="s">
        <v>1749</v>
      </c>
      <c r="C274" s="6">
        <v>7.9735561109999997</v>
      </c>
      <c r="D274" s="308">
        <v>5.2138999999999998</v>
      </c>
      <c r="E274" s="141">
        <v>1.0249999999999999</v>
      </c>
      <c r="F274" s="191">
        <v>1.25</v>
      </c>
      <c r="G274" s="99">
        <v>0.8</v>
      </c>
      <c r="H274" s="194" t="s">
        <v>1656</v>
      </c>
      <c r="I274" s="195" t="s">
        <v>1657</v>
      </c>
    </row>
    <row r="275" spans="1:9" ht="12.6">
      <c r="A275" s="190" t="s">
        <v>330</v>
      </c>
      <c r="B275" s="5" t="s">
        <v>1749</v>
      </c>
      <c r="C275" s="6">
        <v>15.435315985100001</v>
      </c>
      <c r="D275" s="308">
        <v>8.3853000000000009</v>
      </c>
      <c r="E275" s="141">
        <v>1.0249999999999999</v>
      </c>
      <c r="F275" s="191">
        <v>2.2999999999999998</v>
      </c>
      <c r="G275" s="99">
        <v>0.8</v>
      </c>
      <c r="H275" s="194" t="s">
        <v>1656</v>
      </c>
      <c r="I275" s="195" t="s">
        <v>1658</v>
      </c>
    </row>
    <row r="276" spans="1:9" ht="12.6">
      <c r="A276" s="202" t="s">
        <v>331</v>
      </c>
      <c r="B276" s="89" t="s">
        <v>1749</v>
      </c>
      <c r="C276" s="90">
        <v>32.546694648500001</v>
      </c>
      <c r="D276" s="309">
        <v>20.1205</v>
      </c>
      <c r="E276" s="142">
        <v>1.0249999999999999</v>
      </c>
      <c r="F276" s="143">
        <v>2.2999999999999998</v>
      </c>
      <c r="G276" s="100">
        <v>0.8</v>
      </c>
      <c r="H276" s="119" t="s">
        <v>1656</v>
      </c>
      <c r="I276" s="197" t="s">
        <v>1658</v>
      </c>
    </row>
    <row r="277" spans="1:9" ht="12.6">
      <c r="A277" s="190" t="s">
        <v>332</v>
      </c>
      <c r="B277" s="5" t="s">
        <v>1750</v>
      </c>
      <c r="C277" s="6">
        <v>6.7822966507000002</v>
      </c>
      <c r="D277" s="308">
        <v>4.3270999999999997</v>
      </c>
      <c r="E277" s="141">
        <v>1.0249999999999999</v>
      </c>
      <c r="F277" s="191">
        <v>1.25</v>
      </c>
      <c r="G277" s="99">
        <v>0.8</v>
      </c>
      <c r="H277" s="200" t="s">
        <v>1656</v>
      </c>
      <c r="I277" s="201" t="s">
        <v>1657</v>
      </c>
    </row>
    <row r="278" spans="1:9" ht="12.6">
      <c r="A278" s="190" t="s">
        <v>333</v>
      </c>
      <c r="B278" s="5" t="s">
        <v>1750</v>
      </c>
      <c r="C278" s="6">
        <v>8.2924935288999997</v>
      </c>
      <c r="D278" s="308">
        <v>4.8026</v>
      </c>
      <c r="E278" s="141">
        <v>1.0249999999999999</v>
      </c>
      <c r="F278" s="191">
        <v>1.25</v>
      </c>
      <c r="G278" s="99">
        <v>0.8</v>
      </c>
      <c r="H278" s="194" t="s">
        <v>1656</v>
      </c>
      <c r="I278" s="195" t="s">
        <v>1657</v>
      </c>
    </row>
    <row r="279" spans="1:9" ht="12.6">
      <c r="A279" s="190" t="s">
        <v>334</v>
      </c>
      <c r="B279" s="5" t="s">
        <v>1750</v>
      </c>
      <c r="C279" s="6">
        <v>12.9716312057</v>
      </c>
      <c r="D279" s="308">
        <v>6.3559000000000001</v>
      </c>
      <c r="E279" s="141">
        <v>1.0249999999999999</v>
      </c>
      <c r="F279" s="191">
        <v>2.2999999999999998</v>
      </c>
      <c r="G279" s="99">
        <v>0.8</v>
      </c>
      <c r="H279" s="194" t="s">
        <v>1656</v>
      </c>
      <c r="I279" s="195" t="s">
        <v>1658</v>
      </c>
    </row>
    <row r="280" spans="1:9" ht="12.6">
      <c r="A280" s="202" t="s">
        <v>335</v>
      </c>
      <c r="B280" s="89" t="s">
        <v>1750</v>
      </c>
      <c r="C280" s="90">
        <v>21.904861474099999</v>
      </c>
      <c r="D280" s="309">
        <v>9.9968000000000004</v>
      </c>
      <c r="E280" s="142">
        <v>1.0249999999999999</v>
      </c>
      <c r="F280" s="143">
        <v>2.2999999999999998</v>
      </c>
      <c r="G280" s="100">
        <v>0.8</v>
      </c>
      <c r="H280" s="119" t="s">
        <v>1656</v>
      </c>
      <c r="I280" s="197" t="s">
        <v>1658</v>
      </c>
    </row>
    <row r="281" spans="1:9" ht="12.6">
      <c r="A281" s="190" t="s">
        <v>336</v>
      </c>
      <c r="B281" s="5" t="s">
        <v>1751</v>
      </c>
      <c r="C281" s="6">
        <v>5.485869847</v>
      </c>
      <c r="D281" s="308">
        <v>3.5705</v>
      </c>
      <c r="E281" s="141">
        <v>1.0249999999999999</v>
      </c>
      <c r="F281" s="191">
        <v>1.25</v>
      </c>
      <c r="G281" s="99">
        <v>0.8</v>
      </c>
      <c r="H281" s="200" t="s">
        <v>1656</v>
      </c>
      <c r="I281" s="201" t="s">
        <v>1657</v>
      </c>
    </row>
    <row r="282" spans="1:9" ht="12.6">
      <c r="A282" s="190" t="s">
        <v>337</v>
      </c>
      <c r="B282" s="5" t="s">
        <v>1751</v>
      </c>
      <c r="C282" s="6">
        <v>6.7031981589000003</v>
      </c>
      <c r="D282" s="308">
        <v>4.1025</v>
      </c>
      <c r="E282" s="141">
        <v>1.0249999999999999</v>
      </c>
      <c r="F282" s="191">
        <v>1.25</v>
      </c>
      <c r="G282" s="99">
        <v>0.8</v>
      </c>
      <c r="H282" s="194" t="s">
        <v>1656</v>
      </c>
      <c r="I282" s="195" t="s">
        <v>1657</v>
      </c>
    </row>
    <row r="283" spans="1:9" ht="12.6">
      <c r="A283" s="190" t="s">
        <v>338</v>
      </c>
      <c r="B283" s="5" t="s">
        <v>1751</v>
      </c>
      <c r="C283" s="6">
        <v>9.8883954571999997</v>
      </c>
      <c r="D283" s="308">
        <v>5.2611999999999997</v>
      </c>
      <c r="E283" s="141">
        <v>1.0249999999999999</v>
      </c>
      <c r="F283" s="191">
        <v>2.2999999999999998</v>
      </c>
      <c r="G283" s="99">
        <v>0.8</v>
      </c>
      <c r="H283" s="194" t="s">
        <v>1656</v>
      </c>
      <c r="I283" s="195" t="s">
        <v>1658</v>
      </c>
    </row>
    <row r="284" spans="1:9" ht="12.6">
      <c r="A284" s="202" t="s">
        <v>339</v>
      </c>
      <c r="B284" s="89" t="s">
        <v>1751</v>
      </c>
      <c r="C284" s="90">
        <v>18.0931812008</v>
      </c>
      <c r="D284" s="309">
        <v>8.4771000000000001</v>
      </c>
      <c r="E284" s="142">
        <v>1.0249999999999999</v>
      </c>
      <c r="F284" s="143">
        <v>2.2999999999999998</v>
      </c>
      <c r="G284" s="100">
        <v>0.8</v>
      </c>
      <c r="H284" s="119" t="s">
        <v>1656</v>
      </c>
      <c r="I284" s="197" t="s">
        <v>1658</v>
      </c>
    </row>
    <row r="285" spans="1:9" ht="12.6">
      <c r="A285" s="190" t="s">
        <v>340</v>
      </c>
      <c r="B285" s="5" t="s">
        <v>1752</v>
      </c>
      <c r="C285" s="6">
        <v>7.2061068702000002</v>
      </c>
      <c r="D285" s="308">
        <v>3.7385999999999999</v>
      </c>
      <c r="E285" s="141">
        <v>1.0249999999999999</v>
      </c>
      <c r="F285" s="191">
        <v>1.25</v>
      </c>
      <c r="G285" s="99">
        <v>0.8</v>
      </c>
      <c r="H285" s="200" t="s">
        <v>1656</v>
      </c>
      <c r="I285" s="201" t="s">
        <v>1657</v>
      </c>
    </row>
    <row r="286" spans="1:9" ht="12.6">
      <c r="A286" s="190" t="s">
        <v>341</v>
      </c>
      <c r="B286" s="5" t="s">
        <v>1752</v>
      </c>
      <c r="C286" s="6">
        <v>8.4632567585</v>
      </c>
      <c r="D286" s="308">
        <v>4.0208000000000004</v>
      </c>
      <c r="E286" s="141">
        <v>1.0249999999999999</v>
      </c>
      <c r="F286" s="191">
        <v>1.25</v>
      </c>
      <c r="G286" s="99">
        <v>0.8</v>
      </c>
      <c r="H286" s="194" t="s">
        <v>1656</v>
      </c>
      <c r="I286" s="195" t="s">
        <v>1657</v>
      </c>
    </row>
    <row r="287" spans="1:9" ht="12.6">
      <c r="A287" s="190" t="s">
        <v>342</v>
      </c>
      <c r="B287" s="5" t="s">
        <v>1752</v>
      </c>
      <c r="C287" s="6">
        <v>11.082260913400001</v>
      </c>
      <c r="D287" s="308">
        <v>5.1119000000000003</v>
      </c>
      <c r="E287" s="141">
        <v>1.0249999999999999</v>
      </c>
      <c r="F287" s="191">
        <v>2.2999999999999998</v>
      </c>
      <c r="G287" s="99">
        <v>0.8</v>
      </c>
      <c r="H287" s="194" t="s">
        <v>1656</v>
      </c>
      <c r="I287" s="195" t="s">
        <v>1658</v>
      </c>
    </row>
    <row r="288" spans="1:9" ht="12.6">
      <c r="A288" s="202" t="s">
        <v>343</v>
      </c>
      <c r="B288" s="89" t="s">
        <v>1752</v>
      </c>
      <c r="C288" s="90">
        <v>17.261533463300001</v>
      </c>
      <c r="D288" s="309">
        <v>7.6097000000000001</v>
      </c>
      <c r="E288" s="142">
        <v>1.0249999999999999</v>
      </c>
      <c r="F288" s="143">
        <v>2.2999999999999998</v>
      </c>
      <c r="G288" s="100">
        <v>0.8</v>
      </c>
      <c r="H288" s="119" t="s">
        <v>1656</v>
      </c>
      <c r="I288" s="197" t="s">
        <v>1658</v>
      </c>
    </row>
    <row r="289" spans="1:9" ht="12.6">
      <c r="A289" s="190" t="s">
        <v>344</v>
      </c>
      <c r="B289" s="5" t="s">
        <v>1753</v>
      </c>
      <c r="C289" s="6">
        <v>5.7399869748999999</v>
      </c>
      <c r="D289" s="308">
        <v>3.0910000000000002</v>
      </c>
      <c r="E289" s="141">
        <v>1.0249999999999999</v>
      </c>
      <c r="F289" s="191">
        <v>1.25</v>
      </c>
      <c r="G289" s="99">
        <v>0.8</v>
      </c>
      <c r="H289" s="200" t="s">
        <v>1656</v>
      </c>
      <c r="I289" s="201" t="s">
        <v>1657</v>
      </c>
    </row>
    <row r="290" spans="1:9" ht="12.6">
      <c r="A290" s="190" t="s">
        <v>345</v>
      </c>
      <c r="B290" s="5" t="s">
        <v>1753</v>
      </c>
      <c r="C290" s="6">
        <v>6.8797314669</v>
      </c>
      <c r="D290" s="308">
        <v>3.5028999999999999</v>
      </c>
      <c r="E290" s="141">
        <v>1.0249999999999999</v>
      </c>
      <c r="F290" s="191">
        <v>1.25</v>
      </c>
      <c r="G290" s="99">
        <v>0.8</v>
      </c>
      <c r="H290" s="194" t="s">
        <v>1656</v>
      </c>
      <c r="I290" s="195" t="s">
        <v>1657</v>
      </c>
    </row>
    <row r="291" spans="1:9" ht="12.6">
      <c r="A291" s="190" t="s">
        <v>346</v>
      </c>
      <c r="B291" s="5" t="s">
        <v>1753</v>
      </c>
      <c r="C291" s="6">
        <v>9.3556693488999993</v>
      </c>
      <c r="D291" s="308">
        <v>4.3754</v>
      </c>
      <c r="E291" s="141">
        <v>1.0249999999999999</v>
      </c>
      <c r="F291" s="191">
        <v>2.2999999999999998</v>
      </c>
      <c r="G291" s="99">
        <v>0.8</v>
      </c>
      <c r="H291" s="194" t="s">
        <v>1656</v>
      </c>
      <c r="I291" s="195" t="s">
        <v>1658</v>
      </c>
    </row>
    <row r="292" spans="1:9" ht="12.6">
      <c r="A292" s="202" t="s">
        <v>347</v>
      </c>
      <c r="B292" s="89" t="s">
        <v>1753</v>
      </c>
      <c r="C292" s="90">
        <v>15.722203672799999</v>
      </c>
      <c r="D292" s="309">
        <v>6.6585000000000001</v>
      </c>
      <c r="E292" s="142">
        <v>1.0249999999999999</v>
      </c>
      <c r="F292" s="143">
        <v>2.2999999999999998</v>
      </c>
      <c r="G292" s="100">
        <v>0.8</v>
      </c>
      <c r="H292" s="119" t="s">
        <v>1656</v>
      </c>
      <c r="I292" s="197" t="s">
        <v>1658</v>
      </c>
    </row>
    <row r="293" spans="1:9" ht="12.6">
      <c r="A293" s="190" t="s">
        <v>348</v>
      </c>
      <c r="B293" s="5" t="s">
        <v>1754</v>
      </c>
      <c r="C293" s="6">
        <v>4.2166513338999998</v>
      </c>
      <c r="D293" s="308">
        <v>2.9034</v>
      </c>
      <c r="E293" s="141">
        <v>1.0249999999999999</v>
      </c>
      <c r="F293" s="191">
        <v>1.25</v>
      </c>
      <c r="G293" s="99">
        <v>0.8</v>
      </c>
      <c r="H293" s="200" t="s">
        <v>1656</v>
      </c>
      <c r="I293" s="201" t="s">
        <v>1657</v>
      </c>
    </row>
    <row r="294" spans="1:9" ht="12.6">
      <c r="A294" s="190" t="s">
        <v>349</v>
      </c>
      <c r="B294" s="5" t="s">
        <v>1754</v>
      </c>
      <c r="C294" s="6">
        <v>5.8181818182000002</v>
      </c>
      <c r="D294" s="308">
        <v>3.2362000000000002</v>
      </c>
      <c r="E294" s="141">
        <v>1.0249999999999999</v>
      </c>
      <c r="F294" s="191">
        <v>1.25</v>
      </c>
      <c r="G294" s="99">
        <v>0.8</v>
      </c>
      <c r="H294" s="194" t="s">
        <v>1656</v>
      </c>
      <c r="I294" s="195" t="s">
        <v>1657</v>
      </c>
    </row>
    <row r="295" spans="1:9" ht="12.6">
      <c r="A295" s="190" t="s">
        <v>350</v>
      </c>
      <c r="B295" s="5" t="s">
        <v>1754</v>
      </c>
      <c r="C295" s="6">
        <v>8.8323029365999997</v>
      </c>
      <c r="D295" s="308">
        <v>4.4099000000000004</v>
      </c>
      <c r="E295" s="141">
        <v>1.0249999999999999</v>
      </c>
      <c r="F295" s="191">
        <v>2.2999999999999998</v>
      </c>
      <c r="G295" s="99">
        <v>0.8</v>
      </c>
      <c r="H295" s="194" t="s">
        <v>1656</v>
      </c>
      <c r="I295" s="195" t="s">
        <v>1658</v>
      </c>
    </row>
    <row r="296" spans="1:9" ht="12.6">
      <c r="A296" s="202" t="s">
        <v>351</v>
      </c>
      <c r="B296" s="89" t="s">
        <v>1754</v>
      </c>
      <c r="C296" s="90">
        <v>17.137755102</v>
      </c>
      <c r="D296" s="309">
        <v>7.7294</v>
      </c>
      <c r="E296" s="142">
        <v>1.0249999999999999</v>
      </c>
      <c r="F296" s="143">
        <v>2.2999999999999998</v>
      </c>
      <c r="G296" s="100">
        <v>0.8</v>
      </c>
      <c r="H296" s="119" t="s">
        <v>1656</v>
      </c>
      <c r="I296" s="197" t="s">
        <v>1658</v>
      </c>
    </row>
    <row r="297" spans="1:9" ht="12.6">
      <c r="A297" s="190" t="s">
        <v>352</v>
      </c>
      <c r="B297" s="5" t="s">
        <v>1755</v>
      </c>
      <c r="C297" s="6">
        <v>4.0058582308000004</v>
      </c>
      <c r="D297" s="308">
        <v>1.6635</v>
      </c>
      <c r="E297" s="141">
        <v>1.0249999999999999</v>
      </c>
      <c r="F297" s="191">
        <v>1.25</v>
      </c>
      <c r="G297" s="99">
        <v>0.8</v>
      </c>
      <c r="H297" s="200" t="s">
        <v>1656</v>
      </c>
      <c r="I297" s="201" t="s">
        <v>1657</v>
      </c>
    </row>
    <row r="298" spans="1:9" ht="12.6">
      <c r="A298" s="190" t="s">
        <v>353</v>
      </c>
      <c r="B298" s="5" t="s">
        <v>1755</v>
      </c>
      <c r="C298" s="6">
        <v>5.6143898424999996</v>
      </c>
      <c r="D298" s="308">
        <v>2.1981000000000002</v>
      </c>
      <c r="E298" s="141">
        <v>1.0249999999999999</v>
      </c>
      <c r="F298" s="191">
        <v>1.25</v>
      </c>
      <c r="G298" s="99">
        <v>0.8</v>
      </c>
      <c r="H298" s="194" t="s">
        <v>1656</v>
      </c>
      <c r="I298" s="195" t="s">
        <v>1657</v>
      </c>
    </row>
    <row r="299" spans="1:9" ht="12.6">
      <c r="A299" s="190" t="s">
        <v>354</v>
      </c>
      <c r="B299" s="5" t="s">
        <v>1755</v>
      </c>
      <c r="C299" s="6">
        <v>9.3768115941999994</v>
      </c>
      <c r="D299" s="308">
        <v>3.5617000000000001</v>
      </c>
      <c r="E299" s="141">
        <v>1.0249999999999999</v>
      </c>
      <c r="F299" s="191">
        <v>2.2999999999999998</v>
      </c>
      <c r="G299" s="99">
        <v>0.8</v>
      </c>
      <c r="H299" s="194" t="s">
        <v>1656</v>
      </c>
      <c r="I299" s="195" t="s">
        <v>1658</v>
      </c>
    </row>
    <row r="300" spans="1:9" ht="12.6">
      <c r="A300" s="202" t="s">
        <v>355</v>
      </c>
      <c r="B300" s="89" t="s">
        <v>1755</v>
      </c>
      <c r="C300" s="90">
        <v>18.106753812600001</v>
      </c>
      <c r="D300" s="309">
        <v>6.4733000000000001</v>
      </c>
      <c r="E300" s="142">
        <v>1.0249999999999999</v>
      </c>
      <c r="F300" s="143">
        <v>2.2999999999999998</v>
      </c>
      <c r="G300" s="100">
        <v>0.8</v>
      </c>
      <c r="H300" s="119" t="s">
        <v>1656</v>
      </c>
      <c r="I300" s="197" t="s">
        <v>1658</v>
      </c>
    </row>
    <row r="301" spans="1:9" ht="12.6">
      <c r="A301" s="190" t="s">
        <v>356</v>
      </c>
      <c r="B301" s="5" t="s">
        <v>1756</v>
      </c>
      <c r="C301" s="6">
        <v>4.2195121951000001</v>
      </c>
      <c r="D301" s="308">
        <v>2.2764000000000002</v>
      </c>
      <c r="E301" s="141">
        <v>1.0249999999999999</v>
      </c>
      <c r="F301" s="191">
        <v>1.25</v>
      </c>
      <c r="G301" s="99">
        <v>0.8</v>
      </c>
      <c r="H301" s="200" t="s">
        <v>1656</v>
      </c>
      <c r="I301" s="201" t="s">
        <v>1657</v>
      </c>
    </row>
    <row r="302" spans="1:9" ht="12.6">
      <c r="A302" s="190" t="s">
        <v>357</v>
      </c>
      <c r="B302" s="5" t="s">
        <v>1756</v>
      </c>
      <c r="C302" s="6">
        <v>5.0930735930999997</v>
      </c>
      <c r="D302" s="308">
        <v>2.4281999999999999</v>
      </c>
      <c r="E302" s="141">
        <v>1.0249999999999999</v>
      </c>
      <c r="F302" s="191">
        <v>1.25</v>
      </c>
      <c r="G302" s="99">
        <v>0.8</v>
      </c>
      <c r="H302" s="194" t="s">
        <v>1656</v>
      </c>
      <c r="I302" s="195" t="s">
        <v>1657</v>
      </c>
    </row>
    <row r="303" spans="1:9" ht="12.6">
      <c r="A303" s="190" t="s">
        <v>358</v>
      </c>
      <c r="B303" s="5" t="s">
        <v>1756</v>
      </c>
      <c r="C303" s="6">
        <v>8.9656249999999993</v>
      </c>
      <c r="D303" s="308">
        <v>2.9820000000000002</v>
      </c>
      <c r="E303" s="141">
        <v>1.0249999999999999</v>
      </c>
      <c r="F303" s="191">
        <v>2.2999999999999998</v>
      </c>
      <c r="G303" s="99">
        <v>0.8</v>
      </c>
      <c r="H303" s="194" t="s">
        <v>1656</v>
      </c>
      <c r="I303" s="195" t="s">
        <v>1658</v>
      </c>
    </row>
    <row r="304" spans="1:9" ht="12.6">
      <c r="A304" s="202" t="s">
        <v>359</v>
      </c>
      <c r="B304" s="89" t="s">
        <v>1756</v>
      </c>
      <c r="C304" s="90">
        <v>14.7918367347</v>
      </c>
      <c r="D304" s="309">
        <v>4.7671000000000001</v>
      </c>
      <c r="E304" s="142">
        <v>1.0249999999999999</v>
      </c>
      <c r="F304" s="143">
        <v>2.2999999999999998</v>
      </c>
      <c r="G304" s="100">
        <v>0.8</v>
      </c>
      <c r="H304" s="119" t="s">
        <v>1656</v>
      </c>
      <c r="I304" s="197" t="s">
        <v>1658</v>
      </c>
    </row>
    <row r="305" spans="1:9" ht="12.6">
      <c r="A305" s="190" t="s">
        <v>360</v>
      </c>
      <c r="B305" s="5" t="s">
        <v>1757</v>
      </c>
      <c r="C305" s="6">
        <v>2.6811485267999999</v>
      </c>
      <c r="D305" s="308">
        <v>1.5728</v>
      </c>
      <c r="E305" s="141">
        <v>1.0249999999999999</v>
      </c>
      <c r="F305" s="191">
        <v>1.25</v>
      </c>
      <c r="G305" s="99">
        <v>0.8</v>
      </c>
      <c r="H305" s="200" t="s">
        <v>1656</v>
      </c>
      <c r="I305" s="201" t="s">
        <v>1657</v>
      </c>
    </row>
    <row r="306" spans="1:9" ht="12.6">
      <c r="A306" s="190" t="s">
        <v>361</v>
      </c>
      <c r="B306" s="5" t="s">
        <v>1757</v>
      </c>
      <c r="C306" s="6">
        <v>3.8502032842</v>
      </c>
      <c r="D306" s="308">
        <v>1.7972999999999999</v>
      </c>
      <c r="E306" s="141">
        <v>1.0249999999999999</v>
      </c>
      <c r="F306" s="191">
        <v>1.25</v>
      </c>
      <c r="G306" s="99">
        <v>0.8</v>
      </c>
      <c r="H306" s="194" t="s">
        <v>1656</v>
      </c>
      <c r="I306" s="195" t="s">
        <v>1657</v>
      </c>
    </row>
    <row r="307" spans="1:9" ht="12.6">
      <c r="A307" s="190" t="s">
        <v>362</v>
      </c>
      <c r="B307" s="5" t="s">
        <v>1757</v>
      </c>
      <c r="C307" s="6">
        <v>6.2007799575</v>
      </c>
      <c r="D307" s="308">
        <v>2.2865000000000002</v>
      </c>
      <c r="E307" s="141">
        <v>1.0249999999999999</v>
      </c>
      <c r="F307" s="191">
        <v>2.2999999999999998</v>
      </c>
      <c r="G307" s="99">
        <v>0.8</v>
      </c>
      <c r="H307" s="194" t="s">
        <v>1656</v>
      </c>
      <c r="I307" s="195" t="s">
        <v>1658</v>
      </c>
    </row>
    <row r="308" spans="1:9" ht="12.6">
      <c r="A308" s="202" t="s">
        <v>363</v>
      </c>
      <c r="B308" s="89" t="s">
        <v>1757</v>
      </c>
      <c r="C308" s="90">
        <v>11.2628158845</v>
      </c>
      <c r="D308" s="309">
        <v>3.8081999999999998</v>
      </c>
      <c r="E308" s="142">
        <v>1.0249999999999999</v>
      </c>
      <c r="F308" s="143">
        <v>2.2999999999999998</v>
      </c>
      <c r="G308" s="100">
        <v>0.8</v>
      </c>
      <c r="H308" s="119" t="s">
        <v>1656</v>
      </c>
      <c r="I308" s="197" t="s">
        <v>1658</v>
      </c>
    </row>
    <row r="309" spans="1:9" ht="12.6">
      <c r="A309" s="190" t="s">
        <v>364</v>
      </c>
      <c r="B309" s="5" t="s">
        <v>1758</v>
      </c>
      <c r="C309" s="6">
        <v>2.3146627321</v>
      </c>
      <c r="D309" s="308">
        <v>1.8813</v>
      </c>
      <c r="E309" s="141">
        <v>1.0249999999999999</v>
      </c>
      <c r="F309" s="191">
        <v>1.25</v>
      </c>
      <c r="G309" s="99">
        <v>0.8</v>
      </c>
      <c r="H309" s="200" t="s">
        <v>1656</v>
      </c>
      <c r="I309" s="201" t="s">
        <v>1657</v>
      </c>
    </row>
    <row r="310" spans="1:9" ht="12.6">
      <c r="A310" s="190" t="s">
        <v>365</v>
      </c>
      <c r="B310" s="5" t="s">
        <v>1758</v>
      </c>
      <c r="C310" s="6">
        <v>2.9472402956999999</v>
      </c>
      <c r="D310" s="308">
        <v>2.0264000000000002</v>
      </c>
      <c r="E310" s="141">
        <v>1.0249999999999999</v>
      </c>
      <c r="F310" s="191">
        <v>1.25</v>
      </c>
      <c r="G310" s="99">
        <v>0.8</v>
      </c>
      <c r="H310" s="194" t="s">
        <v>1656</v>
      </c>
      <c r="I310" s="195" t="s">
        <v>1657</v>
      </c>
    </row>
    <row r="311" spans="1:9" ht="12.6">
      <c r="A311" s="190" t="s">
        <v>366</v>
      </c>
      <c r="B311" s="5" t="s">
        <v>1758</v>
      </c>
      <c r="C311" s="6">
        <v>5.1544406601999997</v>
      </c>
      <c r="D311" s="308">
        <v>2.5611000000000002</v>
      </c>
      <c r="E311" s="141">
        <v>1.0249999999999999</v>
      </c>
      <c r="F311" s="191">
        <v>2.2999999999999998</v>
      </c>
      <c r="G311" s="99">
        <v>0.8</v>
      </c>
      <c r="H311" s="194" t="s">
        <v>1656</v>
      </c>
      <c r="I311" s="195" t="s">
        <v>1658</v>
      </c>
    </row>
    <row r="312" spans="1:9" ht="12.6">
      <c r="A312" s="202" t="s">
        <v>367</v>
      </c>
      <c r="B312" s="89" t="s">
        <v>1758</v>
      </c>
      <c r="C312" s="90">
        <v>9.6992065740999998</v>
      </c>
      <c r="D312" s="309">
        <v>4.1702000000000004</v>
      </c>
      <c r="E312" s="142">
        <v>1.0249999999999999</v>
      </c>
      <c r="F312" s="143">
        <v>2.2999999999999998</v>
      </c>
      <c r="G312" s="100">
        <v>0.8</v>
      </c>
      <c r="H312" s="119" t="s">
        <v>1656</v>
      </c>
      <c r="I312" s="197" t="s">
        <v>1658</v>
      </c>
    </row>
    <row r="313" spans="1:9" ht="12.6">
      <c r="A313" s="190" t="s">
        <v>368</v>
      </c>
      <c r="B313" s="5" t="s">
        <v>1759</v>
      </c>
      <c r="C313" s="6">
        <v>1.7627773096999999</v>
      </c>
      <c r="D313" s="308">
        <v>1.8704000000000001</v>
      </c>
      <c r="E313" s="141">
        <v>1.0249999999999999</v>
      </c>
      <c r="F313" s="191">
        <v>1.25</v>
      </c>
      <c r="G313" s="99">
        <v>0.8</v>
      </c>
      <c r="H313" s="200" t="s">
        <v>1656</v>
      </c>
      <c r="I313" s="201" t="s">
        <v>1657</v>
      </c>
    </row>
    <row r="314" spans="1:9" ht="12.6">
      <c r="A314" s="190" t="s">
        <v>369</v>
      </c>
      <c r="B314" s="5" t="s">
        <v>1759</v>
      </c>
      <c r="C314" s="6">
        <v>2.5479160468000002</v>
      </c>
      <c r="D314" s="308">
        <v>2.0615999999999999</v>
      </c>
      <c r="E314" s="141">
        <v>1.0249999999999999</v>
      </c>
      <c r="F314" s="191">
        <v>1.25</v>
      </c>
      <c r="G314" s="99">
        <v>0.8</v>
      </c>
      <c r="H314" s="194" t="s">
        <v>1656</v>
      </c>
      <c r="I314" s="195" t="s">
        <v>1657</v>
      </c>
    </row>
    <row r="315" spans="1:9" ht="12.6">
      <c r="A315" s="190" t="s">
        <v>370</v>
      </c>
      <c r="B315" s="5" t="s">
        <v>1759</v>
      </c>
      <c r="C315" s="6">
        <v>5.2532396820000002</v>
      </c>
      <c r="D315" s="308">
        <v>2.6168999999999998</v>
      </c>
      <c r="E315" s="141">
        <v>1.0249999999999999</v>
      </c>
      <c r="F315" s="191">
        <v>2.2999999999999998</v>
      </c>
      <c r="G315" s="99">
        <v>0.8</v>
      </c>
      <c r="H315" s="194" t="s">
        <v>1656</v>
      </c>
      <c r="I315" s="195" t="s">
        <v>1658</v>
      </c>
    </row>
    <row r="316" spans="1:9" ht="12.6">
      <c r="A316" s="202" t="s">
        <v>371</v>
      </c>
      <c r="B316" s="89" t="s">
        <v>1759</v>
      </c>
      <c r="C316" s="90">
        <v>9.3824688116000008</v>
      </c>
      <c r="D316" s="309">
        <v>4.9149000000000003</v>
      </c>
      <c r="E316" s="142">
        <v>1.0249999999999999</v>
      </c>
      <c r="F316" s="143">
        <v>2.2999999999999998</v>
      </c>
      <c r="G316" s="100">
        <v>0.8</v>
      </c>
      <c r="H316" s="119" t="s">
        <v>1656</v>
      </c>
      <c r="I316" s="197" t="s">
        <v>1658</v>
      </c>
    </row>
    <row r="317" spans="1:9" ht="12.6">
      <c r="A317" s="190" t="s">
        <v>372</v>
      </c>
      <c r="B317" s="5" t="s">
        <v>1760</v>
      </c>
      <c r="C317" s="6">
        <v>2.9741847826000001</v>
      </c>
      <c r="D317" s="308">
        <v>1.4774</v>
      </c>
      <c r="E317" s="141">
        <v>1.0249999999999999</v>
      </c>
      <c r="F317" s="191">
        <v>1.25</v>
      </c>
      <c r="G317" s="99">
        <v>0.8</v>
      </c>
      <c r="H317" s="200" t="s">
        <v>1656</v>
      </c>
      <c r="I317" s="201" t="s">
        <v>1657</v>
      </c>
    </row>
    <row r="318" spans="1:9" ht="12.6">
      <c r="A318" s="190" t="s">
        <v>373</v>
      </c>
      <c r="B318" s="5" t="s">
        <v>1760</v>
      </c>
      <c r="C318" s="6">
        <v>2.7</v>
      </c>
      <c r="D318" s="308">
        <v>2.8248000000000002</v>
      </c>
      <c r="E318" s="141">
        <v>1.0249999999999999</v>
      </c>
      <c r="F318" s="191">
        <v>1.25</v>
      </c>
      <c r="G318" s="99">
        <v>0.8</v>
      </c>
      <c r="H318" s="194" t="s">
        <v>1656</v>
      </c>
      <c r="I318" s="195" t="s">
        <v>1657</v>
      </c>
    </row>
    <row r="319" spans="1:9" ht="12.6">
      <c r="A319" s="190" t="s">
        <v>374</v>
      </c>
      <c r="B319" s="5" t="s">
        <v>1760</v>
      </c>
      <c r="C319" s="6">
        <v>4.7716428085000002</v>
      </c>
      <c r="D319" s="308">
        <v>2.9434</v>
      </c>
      <c r="E319" s="141">
        <v>1.0249999999999999</v>
      </c>
      <c r="F319" s="191">
        <v>2.2999999999999998</v>
      </c>
      <c r="G319" s="99">
        <v>0.8</v>
      </c>
      <c r="H319" s="194" t="s">
        <v>1656</v>
      </c>
      <c r="I319" s="195" t="s">
        <v>1658</v>
      </c>
    </row>
    <row r="320" spans="1:9" ht="12.6">
      <c r="A320" s="202" t="s">
        <v>375</v>
      </c>
      <c r="B320" s="89" t="s">
        <v>1760</v>
      </c>
      <c r="C320" s="90">
        <v>12.7722772277</v>
      </c>
      <c r="D320" s="309">
        <v>4.6738</v>
      </c>
      <c r="E320" s="142">
        <v>1.0249999999999999</v>
      </c>
      <c r="F320" s="143">
        <v>2.2999999999999998</v>
      </c>
      <c r="G320" s="100">
        <v>0.8</v>
      </c>
      <c r="H320" s="119" t="s">
        <v>1656</v>
      </c>
      <c r="I320" s="197" t="s">
        <v>1658</v>
      </c>
    </row>
    <row r="321" spans="1:9" ht="12.6">
      <c r="A321" s="190" t="s">
        <v>376</v>
      </c>
      <c r="B321" s="5" t="s">
        <v>1761</v>
      </c>
      <c r="C321" s="6">
        <v>2.6837837838</v>
      </c>
      <c r="D321" s="308">
        <v>1.2169000000000001</v>
      </c>
      <c r="E321" s="141">
        <v>1.0249999999999999</v>
      </c>
      <c r="F321" s="191">
        <v>1.25</v>
      </c>
      <c r="G321" s="99">
        <v>0.8</v>
      </c>
      <c r="H321" s="200" t="s">
        <v>1656</v>
      </c>
      <c r="I321" s="201" t="s">
        <v>1657</v>
      </c>
    </row>
    <row r="322" spans="1:9" ht="12.6">
      <c r="A322" s="190" t="s">
        <v>377</v>
      </c>
      <c r="B322" s="5" t="s">
        <v>1761</v>
      </c>
      <c r="C322" s="6">
        <v>4.13174946</v>
      </c>
      <c r="D322" s="308">
        <v>1.5751999999999999</v>
      </c>
      <c r="E322" s="141">
        <v>1.0249999999999999</v>
      </c>
      <c r="F322" s="191">
        <v>1.25</v>
      </c>
      <c r="G322" s="99">
        <v>0.8</v>
      </c>
      <c r="H322" s="194" t="s">
        <v>1656</v>
      </c>
      <c r="I322" s="195" t="s">
        <v>1657</v>
      </c>
    </row>
    <row r="323" spans="1:9" ht="12.6">
      <c r="A323" s="190" t="s">
        <v>378</v>
      </c>
      <c r="B323" s="5" t="s">
        <v>1761</v>
      </c>
      <c r="C323" s="6">
        <v>7.2882059800999999</v>
      </c>
      <c r="D323" s="308">
        <v>2.2338</v>
      </c>
      <c r="E323" s="141">
        <v>1.0249999999999999</v>
      </c>
      <c r="F323" s="191">
        <v>2.2999999999999998</v>
      </c>
      <c r="G323" s="99">
        <v>0.8</v>
      </c>
      <c r="H323" s="194" t="s">
        <v>1656</v>
      </c>
      <c r="I323" s="195" t="s">
        <v>1658</v>
      </c>
    </row>
    <row r="324" spans="1:9" ht="12.6">
      <c r="A324" s="202" t="s">
        <v>379</v>
      </c>
      <c r="B324" s="89" t="s">
        <v>1761</v>
      </c>
      <c r="C324" s="90">
        <v>15.2068965517</v>
      </c>
      <c r="D324" s="309">
        <v>4.5170000000000003</v>
      </c>
      <c r="E324" s="142">
        <v>1.0249999999999999</v>
      </c>
      <c r="F324" s="143">
        <v>2.2999999999999998</v>
      </c>
      <c r="G324" s="100">
        <v>0.8</v>
      </c>
      <c r="H324" s="119" t="s">
        <v>1656</v>
      </c>
      <c r="I324" s="197" t="s">
        <v>1658</v>
      </c>
    </row>
    <row r="325" spans="1:9" ht="12.6">
      <c r="A325" s="190" t="s">
        <v>380</v>
      </c>
      <c r="B325" s="5" t="s">
        <v>1762</v>
      </c>
      <c r="C325" s="6">
        <v>4.0641509433999996</v>
      </c>
      <c r="D325" s="308">
        <v>1.1769000000000001</v>
      </c>
      <c r="E325" s="141">
        <v>1.0249999999999999</v>
      </c>
      <c r="F325" s="191">
        <v>1.25</v>
      </c>
      <c r="G325" s="99">
        <v>0.8</v>
      </c>
      <c r="H325" s="200" t="s">
        <v>1656</v>
      </c>
      <c r="I325" s="201" t="s">
        <v>1657</v>
      </c>
    </row>
    <row r="326" spans="1:9" ht="12.6">
      <c r="A326" s="190" t="s">
        <v>381</v>
      </c>
      <c r="B326" s="5" t="s">
        <v>1762</v>
      </c>
      <c r="C326" s="6">
        <v>5.6715935335000003</v>
      </c>
      <c r="D326" s="308">
        <v>1.4871000000000001</v>
      </c>
      <c r="E326" s="141">
        <v>1.0249999999999999</v>
      </c>
      <c r="F326" s="191">
        <v>1.25</v>
      </c>
      <c r="G326" s="99">
        <v>0.8</v>
      </c>
      <c r="H326" s="194" t="s">
        <v>1656</v>
      </c>
      <c r="I326" s="195" t="s">
        <v>1657</v>
      </c>
    </row>
    <row r="327" spans="1:9" ht="12.6">
      <c r="A327" s="190" t="s">
        <v>382</v>
      </c>
      <c r="B327" s="5" t="s">
        <v>1762</v>
      </c>
      <c r="C327" s="6">
        <v>9.5994351612000006</v>
      </c>
      <c r="D327" s="308">
        <v>2.2789999999999999</v>
      </c>
      <c r="E327" s="141">
        <v>1.0249999999999999</v>
      </c>
      <c r="F327" s="191">
        <v>2.2999999999999998</v>
      </c>
      <c r="G327" s="99">
        <v>0.8</v>
      </c>
      <c r="H327" s="194" t="s">
        <v>1656</v>
      </c>
      <c r="I327" s="195" t="s">
        <v>1658</v>
      </c>
    </row>
    <row r="328" spans="1:9" ht="12.6">
      <c r="A328" s="202" t="s">
        <v>383</v>
      </c>
      <c r="B328" s="89" t="s">
        <v>1762</v>
      </c>
      <c r="C328" s="90">
        <v>15.6443167305</v>
      </c>
      <c r="D328" s="309">
        <v>3.9971999999999999</v>
      </c>
      <c r="E328" s="142">
        <v>1.0249999999999999</v>
      </c>
      <c r="F328" s="143">
        <v>2.2999999999999998</v>
      </c>
      <c r="G328" s="100">
        <v>0.8</v>
      </c>
      <c r="H328" s="119" t="s">
        <v>1656</v>
      </c>
      <c r="I328" s="197" t="s">
        <v>1658</v>
      </c>
    </row>
    <row r="329" spans="1:9" ht="12.6">
      <c r="A329" s="190" t="s">
        <v>1625</v>
      </c>
      <c r="B329" s="5" t="s">
        <v>1763</v>
      </c>
      <c r="C329" s="6">
        <v>2.9273743017</v>
      </c>
      <c r="D329" s="308">
        <v>1.462</v>
      </c>
      <c r="E329" s="141">
        <v>1.0249999999999999</v>
      </c>
      <c r="F329" s="191">
        <v>1.25</v>
      </c>
      <c r="G329" s="99">
        <v>0.8</v>
      </c>
      <c r="H329" s="200" t="s">
        <v>1656</v>
      </c>
      <c r="I329" s="201" t="s">
        <v>1657</v>
      </c>
    </row>
    <row r="330" spans="1:9" ht="12.6">
      <c r="A330" s="190" t="s">
        <v>1626</v>
      </c>
      <c r="B330" s="5" t="s">
        <v>1763</v>
      </c>
      <c r="C330" s="6">
        <v>4.9932610124999997</v>
      </c>
      <c r="D330" s="308">
        <v>1.9804999999999999</v>
      </c>
      <c r="E330" s="141">
        <v>1.0249999999999999</v>
      </c>
      <c r="F330" s="191">
        <v>1.25</v>
      </c>
      <c r="G330" s="99">
        <v>0.8</v>
      </c>
      <c r="H330" s="194" t="s">
        <v>1656</v>
      </c>
      <c r="I330" s="195" t="s">
        <v>1657</v>
      </c>
    </row>
    <row r="331" spans="1:9" ht="12.6">
      <c r="A331" s="190" t="s">
        <v>1627</v>
      </c>
      <c r="B331" s="5" t="s">
        <v>1763</v>
      </c>
      <c r="C331" s="6">
        <v>9.7222060111000008</v>
      </c>
      <c r="D331" s="308">
        <v>3.2875999999999999</v>
      </c>
      <c r="E331" s="141">
        <v>1.0249999999999999</v>
      </c>
      <c r="F331" s="191">
        <v>2.2999999999999998</v>
      </c>
      <c r="G331" s="99">
        <v>0.8</v>
      </c>
      <c r="H331" s="194" t="s">
        <v>1656</v>
      </c>
      <c r="I331" s="195" t="s">
        <v>1658</v>
      </c>
    </row>
    <row r="332" spans="1:9" ht="12.6">
      <c r="A332" s="202" t="s">
        <v>1628</v>
      </c>
      <c r="B332" s="89" t="s">
        <v>1763</v>
      </c>
      <c r="C332" s="90">
        <v>17.994904458600001</v>
      </c>
      <c r="D332" s="309">
        <v>5.8582999999999998</v>
      </c>
      <c r="E332" s="142">
        <v>1.0249999999999999</v>
      </c>
      <c r="F332" s="143">
        <v>2.2999999999999998</v>
      </c>
      <c r="G332" s="100">
        <v>0.8</v>
      </c>
      <c r="H332" s="119" t="s">
        <v>1656</v>
      </c>
      <c r="I332" s="197" t="s">
        <v>1658</v>
      </c>
    </row>
    <row r="333" spans="1:9" ht="12.6">
      <c r="A333" s="190" t="s">
        <v>1629</v>
      </c>
      <c r="B333" s="5" t="s">
        <v>1764</v>
      </c>
      <c r="C333" s="6">
        <v>2.3803136608000002</v>
      </c>
      <c r="D333" s="308">
        <v>1.8726</v>
      </c>
      <c r="E333" s="141">
        <v>1.0249999999999999</v>
      </c>
      <c r="F333" s="191">
        <v>1.25</v>
      </c>
      <c r="G333" s="99">
        <v>0.8</v>
      </c>
      <c r="H333" s="200" t="s">
        <v>1656</v>
      </c>
      <c r="I333" s="201" t="s">
        <v>1657</v>
      </c>
    </row>
    <row r="334" spans="1:9" ht="12.6">
      <c r="A334" s="190" t="s">
        <v>1630</v>
      </c>
      <c r="B334" s="5" t="s">
        <v>1764</v>
      </c>
      <c r="C334" s="6">
        <v>4.1365963473000003</v>
      </c>
      <c r="D334" s="308">
        <v>2.2027999999999999</v>
      </c>
      <c r="E334" s="141">
        <v>1.0249999999999999</v>
      </c>
      <c r="F334" s="191">
        <v>1.25</v>
      </c>
      <c r="G334" s="99">
        <v>0.8</v>
      </c>
      <c r="H334" s="194" t="s">
        <v>1656</v>
      </c>
      <c r="I334" s="195" t="s">
        <v>1657</v>
      </c>
    </row>
    <row r="335" spans="1:9" ht="12.6">
      <c r="A335" s="190" t="s">
        <v>1631</v>
      </c>
      <c r="B335" s="5" t="s">
        <v>1764</v>
      </c>
      <c r="C335" s="6">
        <v>8.0839165371000004</v>
      </c>
      <c r="D335" s="308">
        <v>2.9897</v>
      </c>
      <c r="E335" s="141">
        <v>1.0249999999999999</v>
      </c>
      <c r="F335" s="191">
        <v>2.2999999999999998</v>
      </c>
      <c r="G335" s="99">
        <v>0.8</v>
      </c>
      <c r="H335" s="194" t="s">
        <v>1656</v>
      </c>
      <c r="I335" s="195" t="s">
        <v>1658</v>
      </c>
    </row>
    <row r="336" spans="1:9" ht="12.6">
      <c r="A336" s="202" t="s">
        <v>1632</v>
      </c>
      <c r="B336" s="89" t="s">
        <v>1764</v>
      </c>
      <c r="C336" s="90">
        <v>15.5264945652</v>
      </c>
      <c r="D336" s="309">
        <v>5.3452000000000002</v>
      </c>
      <c r="E336" s="142">
        <v>1.0249999999999999</v>
      </c>
      <c r="F336" s="143">
        <v>2.2999999999999998</v>
      </c>
      <c r="G336" s="100">
        <v>0.8</v>
      </c>
      <c r="H336" s="119" t="s">
        <v>1656</v>
      </c>
      <c r="I336" s="197" t="s">
        <v>1658</v>
      </c>
    </row>
    <row r="337" spans="1:9" ht="12.6">
      <c r="A337" s="190" t="s">
        <v>384</v>
      </c>
      <c r="B337" s="5" t="s">
        <v>1765</v>
      </c>
      <c r="C337" s="6">
        <v>2.3552510575999999</v>
      </c>
      <c r="D337" s="308">
        <v>0.79390000000000005</v>
      </c>
      <c r="E337" s="141">
        <v>1.0249999999999999</v>
      </c>
      <c r="F337" s="191">
        <v>1.25</v>
      </c>
      <c r="G337" s="99">
        <v>0.8</v>
      </c>
      <c r="H337" s="200" t="s">
        <v>1656</v>
      </c>
      <c r="I337" s="201" t="s">
        <v>1657</v>
      </c>
    </row>
    <row r="338" spans="1:9" ht="12.6">
      <c r="A338" s="190" t="s">
        <v>385</v>
      </c>
      <c r="B338" s="5" t="s">
        <v>1765</v>
      </c>
      <c r="C338" s="6">
        <v>3.3168868837000001</v>
      </c>
      <c r="D338" s="308">
        <v>0.87539999999999996</v>
      </c>
      <c r="E338" s="141">
        <v>1.0249999999999999</v>
      </c>
      <c r="F338" s="191">
        <v>1.25</v>
      </c>
      <c r="G338" s="99">
        <v>0.8</v>
      </c>
      <c r="H338" s="194" t="s">
        <v>1656</v>
      </c>
      <c r="I338" s="195" t="s">
        <v>1657</v>
      </c>
    </row>
    <row r="339" spans="1:9" ht="12.6">
      <c r="A339" s="190" t="s">
        <v>386</v>
      </c>
      <c r="B339" s="5" t="s">
        <v>1765</v>
      </c>
      <c r="C339" s="6">
        <v>5.4646017698999998</v>
      </c>
      <c r="D339" s="308">
        <v>1.1927000000000001</v>
      </c>
      <c r="E339" s="141">
        <v>1.0249999999999999</v>
      </c>
      <c r="F339" s="191">
        <v>2.2999999999999998</v>
      </c>
      <c r="G339" s="99">
        <v>0.8</v>
      </c>
      <c r="H339" s="194" t="s">
        <v>1656</v>
      </c>
      <c r="I339" s="195" t="s">
        <v>1658</v>
      </c>
    </row>
    <row r="340" spans="1:9" ht="12.6">
      <c r="A340" s="202" t="s">
        <v>387</v>
      </c>
      <c r="B340" s="89" t="s">
        <v>1765</v>
      </c>
      <c r="C340" s="90">
        <v>9.1697324415000008</v>
      </c>
      <c r="D340" s="309">
        <v>2.2090000000000001</v>
      </c>
      <c r="E340" s="142">
        <v>1.0249999999999999</v>
      </c>
      <c r="F340" s="143">
        <v>2.2999999999999998</v>
      </c>
      <c r="G340" s="100">
        <v>0.8</v>
      </c>
      <c r="H340" s="119" t="s">
        <v>1656</v>
      </c>
      <c r="I340" s="197" t="s">
        <v>1658</v>
      </c>
    </row>
    <row r="341" spans="1:9" ht="12.6">
      <c r="A341" s="190" t="s">
        <v>388</v>
      </c>
      <c r="B341" s="5" t="s">
        <v>1766</v>
      </c>
      <c r="C341" s="6">
        <v>1.9328807480000001</v>
      </c>
      <c r="D341" s="308">
        <v>0.87960000000000005</v>
      </c>
      <c r="E341" s="141">
        <v>1.0249999999999999</v>
      </c>
      <c r="F341" s="191">
        <v>1.25</v>
      </c>
      <c r="G341" s="99">
        <v>0.8</v>
      </c>
      <c r="H341" s="200" t="s">
        <v>1656</v>
      </c>
      <c r="I341" s="201" t="s">
        <v>1657</v>
      </c>
    </row>
    <row r="342" spans="1:9" ht="12.6">
      <c r="A342" s="190" t="s">
        <v>389</v>
      </c>
      <c r="B342" s="5" t="s">
        <v>1766</v>
      </c>
      <c r="C342" s="6">
        <v>2.6391806723000002</v>
      </c>
      <c r="D342" s="308">
        <v>1.0115000000000001</v>
      </c>
      <c r="E342" s="141">
        <v>1.0249999999999999</v>
      </c>
      <c r="F342" s="191">
        <v>1.25</v>
      </c>
      <c r="G342" s="99">
        <v>0.8</v>
      </c>
      <c r="H342" s="194" t="s">
        <v>1656</v>
      </c>
      <c r="I342" s="195" t="s">
        <v>1657</v>
      </c>
    </row>
    <row r="343" spans="1:9" ht="12.6">
      <c r="A343" s="190" t="s">
        <v>390</v>
      </c>
      <c r="B343" s="5" t="s">
        <v>1766</v>
      </c>
      <c r="C343" s="6">
        <v>4.4827943614999999</v>
      </c>
      <c r="D343" s="308">
        <v>1.3393999999999999</v>
      </c>
      <c r="E343" s="141">
        <v>1.0249999999999999</v>
      </c>
      <c r="F343" s="191">
        <v>2.2999999999999998</v>
      </c>
      <c r="G343" s="99">
        <v>0.8</v>
      </c>
      <c r="H343" s="194" t="s">
        <v>1656</v>
      </c>
      <c r="I343" s="195" t="s">
        <v>1658</v>
      </c>
    </row>
    <row r="344" spans="1:9" ht="12.6">
      <c r="A344" s="202" t="s">
        <v>391</v>
      </c>
      <c r="B344" s="89" t="s">
        <v>1766</v>
      </c>
      <c r="C344" s="90">
        <v>10.114814814800001</v>
      </c>
      <c r="D344" s="309">
        <v>2.6221999999999999</v>
      </c>
      <c r="E344" s="142">
        <v>1.0249999999999999</v>
      </c>
      <c r="F344" s="143">
        <v>2.2999999999999998</v>
      </c>
      <c r="G344" s="100">
        <v>0.8</v>
      </c>
      <c r="H344" s="119" t="s">
        <v>1656</v>
      </c>
      <c r="I344" s="197" t="s">
        <v>1658</v>
      </c>
    </row>
    <row r="345" spans="1:9" ht="12.6">
      <c r="A345" s="190" t="s">
        <v>392</v>
      </c>
      <c r="B345" s="5" t="s">
        <v>1767</v>
      </c>
      <c r="C345" s="6">
        <v>2.070227708</v>
      </c>
      <c r="D345" s="308">
        <v>0.90869999999999995</v>
      </c>
      <c r="E345" s="141">
        <v>1.0249999999999999</v>
      </c>
      <c r="F345" s="191">
        <v>1.25</v>
      </c>
      <c r="G345" s="99">
        <v>0.8</v>
      </c>
      <c r="H345" s="200" t="s">
        <v>1656</v>
      </c>
      <c r="I345" s="201" t="s">
        <v>1657</v>
      </c>
    </row>
    <row r="346" spans="1:9" ht="12.6">
      <c r="A346" s="190" t="s">
        <v>393</v>
      </c>
      <c r="B346" s="5" t="s">
        <v>1767</v>
      </c>
      <c r="C346" s="6">
        <v>3.3753031358999999</v>
      </c>
      <c r="D346" s="308">
        <v>1.1224000000000001</v>
      </c>
      <c r="E346" s="141">
        <v>1.0249999999999999</v>
      </c>
      <c r="F346" s="191">
        <v>1.25</v>
      </c>
      <c r="G346" s="99">
        <v>0.8</v>
      </c>
      <c r="H346" s="194" t="s">
        <v>1656</v>
      </c>
      <c r="I346" s="195" t="s">
        <v>1657</v>
      </c>
    </row>
    <row r="347" spans="1:9" ht="12.6">
      <c r="A347" s="190" t="s">
        <v>394</v>
      </c>
      <c r="B347" s="5" t="s">
        <v>1767</v>
      </c>
      <c r="C347" s="6">
        <v>6.4583962928999998</v>
      </c>
      <c r="D347" s="308">
        <v>1.6523000000000001</v>
      </c>
      <c r="E347" s="141">
        <v>1.0249999999999999</v>
      </c>
      <c r="F347" s="191">
        <v>2.2999999999999998</v>
      </c>
      <c r="G347" s="99">
        <v>0.8</v>
      </c>
      <c r="H347" s="194" t="s">
        <v>1656</v>
      </c>
      <c r="I347" s="195" t="s">
        <v>1658</v>
      </c>
    </row>
    <row r="348" spans="1:9" ht="12.6">
      <c r="A348" s="202" t="s">
        <v>395</v>
      </c>
      <c r="B348" s="89" t="s">
        <v>1767</v>
      </c>
      <c r="C348" s="90">
        <v>12.175214860000001</v>
      </c>
      <c r="D348" s="309">
        <v>3.1404000000000001</v>
      </c>
      <c r="E348" s="142">
        <v>1.0249999999999999</v>
      </c>
      <c r="F348" s="143">
        <v>2.2999999999999998</v>
      </c>
      <c r="G348" s="100">
        <v>0.8</v>
      </c>
      <c r="H348" s="119" t="s">
        <v>1656</v>
      </c>
      <c r="I348" s="197" t="s">
        <v>1658</v>
      </c>
    </row>
    <row r="349" spans="1:9" ht="12.6">
      <c r="A349" s="190" t="s">
        <v>396</v>
      </c>
      <c r="B349" s="5" t="s">
        <v>1768</v>
      </c>
      <c r="C349" s="6">
        <v>5.8908045976999999</v>
      </c>
      <c r="D349" s="308">
        <v>0.93140000000000001</v>
      </c>
      <c r="E349" s="141">
        <v>1.0249999999999999</v>
      </c>
      <c r="F349" s="191">
        <v>1.25</v>
      </c>
      <c r="G349" s="99">
        <v>0.8</v>
      </c>
      <c r="H349" s="200" t="s">
        <v>1656</v>
      </c>
      <c r="I349" s="201" t="s">
        <v>1657</v>
      </c>
    </row>
    <row r="350" spans="1:9" ht="12.6">
      <c r="A350" s="190" t="s">
        <v>397</v>
      </c>
      <c r="B350" s="5" t="s">
        <v>1768</v>
      </c>
      <c r="C350" s="6">
        <v>6.9582712369999999</v>
      </c>
      <c r="D350" s="308">
        <v>1.21</v>
      </c>
      <c r="E350" s="141">
        <v>1.0249999999999999</v>
      </c>
      <c r="F350" s="191">
        <v>1.25</v>
      </c>
      <c r="G350" s="99">
        <v>0.8</v>
      </c>
      <c r="H350" s="194" t="s">
        <v>1656</v>
      </c>
      <c r="I350" s="195" t="s">
        <v>1657</v>
      </c>
    </row>
    <row r="351" spans="1:9" ht="12.6">
      <c r="A351" s="190" t="s">
        <v>398</v>
      </c>
      <c r="B351" s="5" t="s">
        <v>1768</v>
      </c>
      <c r="C351" s="6">
        <v>10.1436123348</v>
      </c>
      <c r="D351" s="308">
        <v>1.8081</v>
      </c>
      <c r="E351" s="141">
        <v>1.0249999999999999</v>
      </c>
      <c r="F351" s="191">
        <v>2.2999999999999998</v>
      </c>
      <c r="G351" s="99">
        <v>0.8</v>
      </c>
      <c r="H351" s="194" t="s">
        <v>1656</v>
      </c>
      <c r="I351" s="195" t="s">
        <v>1658</v>
      </c>
    </row>
    <row r="352" spans="1:9" ht="12.6">
      <c r="A352" s="202" t="s">
        <v>399</v>
      </c>
      <c r="B352" s="89" t="s">
        <v>1768</v>
      </c>
      <c r="C352" s="90">
        <v>15.9683257919</v>
      </c>
      <c r="D352" s="309">
        <v>2.9786000000000001</v>
      </c>
      <c r="E352" s="142">
        <v>1.0249999999999999</v>
      </c>
      <c r="F352" s="143">
        <v>2.2999999999999998</v>
      </c>
      <c r="G352" s="100">
        <v>0.8</v>
      </c>
      <c r="H352" s="119" t="s">
        <v>1656</v>
      </c>
      <c r="I352" s="197" t="s">
        <v>1658</v>
      </c>
    </row>
    <row r="353" spans="1:9" ht="12.6">
      <c r="A353" s="190" t="s">
        <v>400</v>
      </c>
      <c r="B353" s="5" t="s">
        <v>1769</v>
      </c>
      <c r="C353" s="6">
        <v>2.9191417624999998</v>
      </c>
      <c r="D353" s="308">
        <v>0.50439999999999996</v>
      </c>
      <c r="E353" s="141">
        <v>1.0249999999999999</v>
      </c>
      <c r="F353" s="191">
        <v>1.25</v>
      </c>
      <c r="G353" s="99">
        <v>0.8</v>
      </c>
      <c r="H353" s="200" t="s">
        <v>1656</v>
      </c>
      <c r="I353" s="201" t="s">
        <v>1657</v>
      </c>
    </row>
    <row r="354" spans="1:9" ht="12.6">
      <c r="A354" s="190" t="s">
        <v>401</v>
      </c>
      <c r="B354" s="5" t="s">
        <v>1769</v>
      </c>
      <c r="C354" s="6">
        <v>3.8002367977999998</v>
      </c>
      <c r="D354" s="308">
        <v>0.64770000000000005</v>
      </c>
      <c r="E354" s="141">
        <v>1.0249999999999999</v>
      </c>
      <c r="F354" s="191">
        <v>1.25</v>
      </c>
      <c r="G354" s="99">
        <v>0.8</v>
      </c>
      <c r="H354" s="194" t="s">
        <v>1656</v>
      </c>
      <c r="I354" s="195" t="s">
        <v>1657</v>
      </c>
    </row>
    <row r="355" spans="1:9" ht="12.6">
      <c r="A355" s="190" t="s">
        <v>402</v>
      </c>
      <c r="B355" s="5" t="s">
        <v>1769</v>
      </c>
      <c r="C355" s="6">
        <v>5.6162210411000002</v>
      </c>
      <c r="D355" s="308">
        <v>0.96599999999999997</v>
      </c>
      <c r="E355" s="141">
        <v>1.0249999999999999</v>
      </c>
      <c r="F355" s="191">
        <v>2.2999999999999998</v>
      </c>
      <c r="G355" s="99">
        <v>0.8</v>
      </c>
      <c r="H355" s="194" t="s">
        <v>1656</v>
      </c>
      <c r="I355" s="195" t="s">
        <v>1658</v>
      </c>
    </row>
    <row r="356" spans="1:9" ht="12.6">
      <c r="A356" s="202" t="s">
        <v>403</v>
      </c>
      <c r="B356" s="89" t="s">
        <v>1769</v>
      </c>
      <c r="C356" s="90">
        <v>9.3080089439999991</v>
      </c>
      <c r="D356" s="309">
        <v>1.8244</v>
      </c>
      <c r="E356" s="142">
        <v>1.0249999999999999</v>
      </c>
      <c r="F356" s="143">
        <v>2.2999999999999998</v>
      </c>
      <c r="G356" s="100">
        <v>0.8</v>
      </c>
      <c r="H356" s="119" t="s">
        <v>1656</v>
      </c>
      <c r="I356" s="197" t="s">
        <v>1658</v>
      </c>
    </row>
    <row r="357" spans="1:9" ht="12.6">
      <c r="A357" s="190" t="s">
        <v>404</v>
      </c>
      <c r="B357" s="5" t="s">
        <v>1770</v>
      </c>
      <c r="C357" s="6">
        <v>2.2105263158000001</v>
      </c>
      <c r="D357" s="308">
        <v>0.5252</v>
      </c>
      <c r="E357" s="141">
        <v>1.0249999999999999</v>
      </c>
      <c r="F357" s="191">
        <v>1.25</v>
      </c>
      <c r="G357" s="99">
        <v>0.8</v>
      </c>
      <c r="H357" s="200" t="s">
        <v>1656</v>
      </c>
      <c r="I357" s="201" t="s">
        <v>1657</v>
      </c>
    </row>
    <row r="358" spans="1:9" ht="12.6">
      <c r="A358" s="190" t="s">
        <v>405</v>
      </c>
      <c r="B358" s="5" t="s">
        <v>1770</v>
      </c>
      <c r="C358" s="6">
        <v>2.8402777777999999</v>
      </c>
      <c r="D358" s="308">
        <v>0.55700000000000005</v>
      </c>
      <c r="E358" s="141">
        <v>1.0249999999999999</v>
      </c>
      <c r="F358" s="191">
        <v>1.25</v>
      </c>
      <c r="G358" s="99">
        <v>0.8</v>
      </c>
      <c r="H358" s="194" t="s">
        <v>1656</v>
      </c>
      <c r="I358" s="195" t="s">
        <v>1657</v>
      </c>
    </row>
    <row r="359" spans="1:9" ht="12.6">
      <c r="A359" s="190" t="s">
        <v>406</v>
      </c>
      <c r="B359" s="5" t="s">
        <v>1770</v>
      </c>
      <c r="C359" s="6">
        <v>5.0674342105000001</v>
      </c>
      <c r="D359" s="308">
        <v>1.0571999999999999</v>
      </c>
      <c r="E359" s="141">
        <v>1.0249999999999999</v>
      </c>
      <c r="F359" s="191">
        <v>2.2999999999999998</v>
      </c>
      <c r="G359" s="99">
        <v>0.8</v>
      </c>
      <c r="H359" s="194" t="s">
        <v>1656</v>
      </c>
      <c r="I359" s="195" t="s">
        <v>1658</v>
      </c>
    </row>
    <row r="360" spans="1:9" ht="12.6">
      <c r="A360" s="202" t="s">
        <v>407</v>
      </c>
      <c r="B360" s="89" t="s">
        <v>1770</v>
      </c>
      <c r="C360" s="90">
        <v>10.293827160499999</v>
      </c>
      <c r="D360" s="309">
        <v>2.6983999999999999</v>
      </c>
      <c r="E360" s="142">
        <v>1.0249999999999999</v>
      </c>
      <c r="F360" s="143">
        <v>2.2999999999999998</v>
      </c>
      <c r="G360" s="100">
        <v>0.8</v>
      </c>
      <c r="H360" s="119" t="s">
        <v>1656</v>
      </c>
      <c r="I360" s="197" t="s">
        <v>1658</v>
      </c>
    </row>
    <row r="361" spans="1:9" ht="12.6">
      <c r="A361" s="190" t="s">
        <v>408</v>
      </c>
      <c r="B361" s="5" t="s">
        <v>1771</v>
      </c>
      <c r="C361" s="6">
        <v>3.1485708303000002</v>
      </c>
      <c r="D361" s="308">
        <v>0.50270000000000004</v>
      </c>
      <c r="E361" s="141">
        <v>1.0249999999999999</v>
      </c>
      <c r="F361" s="191">
        <v>1.25</v>
      </c>
      <c r="G361" s="99">
        <v>0.8</v>
      </c>
      <c r="H361" s="200" t="s">
        <v>1656</v>
      </c>
      <c r="I361" s="201" t="s">
        <v>1657</v>
      </c>
    </row>
    <row r="362" spans="1:9" ht="12.6">
      <c r="A362" s="190" t="s">
        <v>409</v>
      </c>
      <c r="B362" s="5" t="s">
        <v>1771</v>
      </c>
      <c r="C362" s="6">
        <v>4.0368895881000002</v>
      </c>
      <c r="D362" s="308">
        <v>0.67120000000000002</v>
      </c>
      <c r="E362" s="141">
        <v>1.0249999999999999</v>
      </c>
      <c r="F362" s="191">
        <v>1.25</v>
      </c>
      <c r="G362" s="99">
        <v>0.8</v>
      </c>
      <c r="H362" s="194" t="s">
        <v>1656</v>
      </c>
      <c r="I362" s="195" t="s">
        <v>1657</v>
      </c>
    </row>
    <row r="363" spans="1:9" ht="12.6">
      <c r="A363" s="190" t="s">
        <v>410</v>
      </c>
      <c r="B363" s="5" t="s">
        <v>1771</v>
      </c>
      <c r="C363" s="6">
        <v>5.4262867789999998</v>
      </c>
      <c r="D363" s="308">
        <v>0.99680000000000002</v>
      </c>
      <c r="E363" s="141">
        <v>1.0249999999999999</v>
      </c>
      <c r="F363" s="191">
        <v>2.2999999999999998</v>
      </c>
      <c r="G363" s="99">
        <v>0.8</v>
      </c>
      <c r="H363" s="194" t="s">
        <v>1656</v>
      </c>
      <c r="I363" s="195" t="s">
        <v>1658</v>
      </c>
    </row>
    <row r="364" spans="1:9" ht="12.6">
      <c r="A364" s="202" t="s">
        <v>411</v>
      </c>
      <c r="B364" s="89" t="s">
        <v>1771</v>
      </c>
      <c r="C364" s="90">
        <v>9.9217847768999992</v>
      </c>
      <c r="D364" s="309">
        <v>2.1528</v>
      </c>
      <c r="E364" s="142">
        <v>1.0249999999999999</v>
      </c>
      <c r="F364" s="143">
        <v>2.2999999999999998</v>
      </c>
      <c r="G364" s="100">
        <v>0.8</v>
      </c>
      <c r="H364" s="119" t="s">
        <v>1656</v>
      </c>
      <c r="I364" s="197" t="s">
        <v>1658</v>
      </c>
    </row>
    <row r="365" spans="1:9" ht="12.6">
      <c r="A365" s="190" t="s">
        <v>412</v>
      </c>
      <c r="B365" s="5" t="s">
        <v>1772</v>
      </c>
      <c r="C365" s="6">
        <v>1.6491221680000001</v>
      </c>
      <c r="D365" s="308">
        <v>0.46429999999999999</v>
      </c>
      <c r="E365" s="141">
        <v>1.0249999999999999</v>
      </c>
      <c r="F365" s="191">
        <v>1.25</v>
      </c>
      <c r="G365" s="99">
        <v>0.8</v>
      </c>
      <c r="H365" s="200" t="s">
        <v>1656</v>
      </c>
      <c r="I365" s="201" t="s">
        <v>1657</v>
      </c>
    </row>
    <row r="366" spans="1:9" ht="12.6">
      <c r="A366" s="190" t="s">
        <v>413</v>
      </c>
      <c r="B366" s="5" t="s">
        <v>1772</v>
      </c>
      <c r="C366" s="6">
        <v>2.2023447355000001</v>
      </c>
      <c r="D366" s="308">
        <v>0.5363</v>
      </c>
      <c r="E366" s="141">
        <v>1.0249999999999999</v>
      </c>
      <c r="F366" s="191">
        <v>1.25</v>
      </c>
      <c r="G366" s="99">
        <v>0.8</v>
      </c>
      <c r="H366" s="194" t="s">
        <v>1656</v>
      </c>
      <c r="I366" s="195" t="s">
        <v>1657</v>
      </c>
    </row>
    <row r="367" spans="1:9" ht="12.6">
      <c r="A367" s="190" t="s">
        <v>414</v>
      </c>
      <c r="B367" s="5" t="s">
        <v>1772</v>
      </c>
      <c r="C367" s="6">
        <v>3.5313473115999998</v>
      </c>
      <c r="D367" s="308">
        <v>0.73170000000000002</v>
      </c>
      <c r="E367" s="141">
        <v>1.0249999999999999</v>
      </c>
      <c r="F367" s="191">
        <v>2.2999999999999998</v>
      </c>
      <c r="G367" s="99">
        <v>0.8</v>
      </c>
      <c r="H367" s="194" t="s">
        <v>1656</v>
      </c>
      <c r="I367" s="195" t="s">
        <v>1658</v>
      </c>
    </row>
    <row r="368" spans="1:9" ht="12.6">
      <c r="A368" s="202" t="s">
        <v>415</v>
      </c>
      <c r="B368" s="89" t="s">
        <v>1772</v>
      </c>
      <c r="C368" s="90">
        <v>8.9308176101000001</v>
      </c>
      <c r="D368" s="309">
        <v>1.7585</v>
      </c>
      <c r="E368" s="142">
        <v>1.0249999999999999</v>
      </c>
      <c r="F368" s="143">
        <v>2.2999999999999998</v>
      </c>
      <c r="G368" s="100">
        <v>0.8</v>
      </c>
      <c r="H368" s="119" t="s">
        <v>1656</v>
      </c>
      <c r="I368" s="197" t="s">
        <v>1658</v>
      </c>
    </row>
    <row r="369" spans="1:9" ht="12.6">
      <c r="A369" s="190" t="s">
        <v>416</v>
      </c>
      <c r="B369" s="5" t="s">
        <v>1773</v>
      </c>
      <c r="C369" s="6">
        <v>1.9840306611</v>
      </c>
      <c r="D369" s="308">
        <v>0.47770000000000001</v>
      </c>
      <c r="E369" s="141">
        <v>1.0249999999999999</v>
      </c>
      <c r="F369" s="191">
        <v>1.25</v>
      </c>
      <c r="G369" s="99">
        <v>0.8</v>
      </c>
      <c r="H369" s="200" t="s">
        <v>1656</v>
      </c>
      <c r="I369" s="201" t="s">
        <v>1657</v>
      </c>
    </row>
    <row r="370" spans="1:9" ht="12.6">
      <c r="A370" s="190" t="s">
        <v>417</v>
      </c>
      <c r="B370" s="5" t="s">
        <v>1773</v>
      </c>
      <c r="C370" s="6">
        <v>2.6130322793</v>
      </c>
      <c r="D370" s="308">
        <v>0.56100000000000005</v>
      </c>
      <c r="E370" s="141">
        <v>1.0249999999999999</v>
      </c>
      <c r="F370" s="191">
        <v>1.25</v>
      </c>
      <c r="G370" s="99">
        <v>0.8</v>
      </c>
      <c r="H370" s="194" t="s">
        <v>1656</v>
      </c>
      <c r="I370" s="195" t="s">
        <v>1657</v>
      </c>
    </row>
    <row r="371" spans="1:9" ht="12.6">
      <c r="A371" s="190" t="s">
        <v>418</v>
      </c>
      <c r="B371" s="5" t="s">
        <v>1773</v>
      </c>
      <c r="C371" s="6">
        <v>3.9735692943999998</v>
      </c>
      <c r="D371" s="308">
        <v>0.78639999999999999</v>
      </c>
      <c r="E371" s="141">
        <v>1.0249999999999999</v>
      </c>
      <c r="F371" s="191">
        <v>2.2999999999999998</v>
      </c>
      <c r="G371" s="99">
        <v>0.8</v>
      </c>
      <c r="H371" s="194" t="s">
        <v>1656</v>
      </c>
      <c r="I371" s="195" t="s">
        <v>1658</v>
      </c>
    </row>
    <row r="372" spans="1:9" ht="12.6">
      <c r="A372" s="202" t="s">
        <v>419</v>
      </c>
      <c r="B372" s="89" t="s">
        <v>1773</v>
      </c>
      <c r="C372" s="90">
        <v>8.6548042704999997</v>
      </c>
      <c r="D372" s="309">
        <v>1.7928999999999999</v>
      </c>
      <c r="E372" s="142">
        <v>1.0249999999999999</v>
      </c>
      <c r="F372" s="143">
        <v>2.2999999999999998</v>
      </c>
      <c r="G372" s="100">
        <v>0.8</v>
      </c>
      <c r="H372" s="119" t="s">
        <v>1656</v>
      </c>
      <c r="I372" s="197" t="s">
        <v>1658</v>
      </c>
    </row>
    <row r="373" spans="1:9" ht="12.6">
      <c r="A373" s="190" t="s">
        <v>420</v>
      </c>
      <c r="B373" s="5" t="s">
        <v>1774</v>
      </c>
      <c r="C373" s="6">
        <v>2.4116094986999999</v>
      </c>
      <c r="D373" s="308">
        <v>0.57330000000000003</v>
      </c>
      <c r="E373" s="141">
        <v>1.0249999999999999</v>
      </c>
      <c r="F373" s="191">
        <v>1.25</v>
      </c>
      <c r="G373" s="99">
        <v>0.8</v>
      </c>
      <c r="H373" s="200" t="s">
        <v>1656</v>
      </c>
      <c r="I373" s="201" t="s">
        <v>1657</v>
      </c>
    </row>
    <row r="374" spans="1:9" ht="12.6">
      <c r="A374" s="190" t="s">
        <v>421</v>
      </c>
      <c r="B374" s="5" t="s">
        <v>1774</v>
      </c>
      <c r="C374" s="6">
        <v>3.2205882353000002</v>
      </c>
      <c r="D374" s="308">
        <v>0.67830000000000001</v>
      </c>
      <c r="E374" s="141">
        <v>1.0249999999999999</v>
      </c>
      <c r="F374" s="191">
        <v>1.25</v>
      </c>
      <c r="G374" s="99">
        <v>0.8</v>
      </c>
      <c r="H374" s="194" t="s">
        <v>1656</v>
      </c>
      <c r="I374" s="195" t="s">
        <v>1657</v>
      </c>
    </row>
    <row r="375" spans="1:9" ht="12.6">
      <c r="A375" s="190" t="s">
        <v>422</v>
      </c>
      <c r="B375" s="5" t="s">
        <v>1774</v>
      </c>
      <c r="C375" s="6">
        <v>5.2585227272999999</v>
      </c>
      <c r="D375" s="308">
        <v>1.0339</v>
      </c>
      <c r="E375" s="141">
        <v>1.0249999999999999</v>
      </c>
      <c r="F375" s="191">
        <v>2.2999999999999998</v>
      </c>
      <c r="G375" s="99">
        <v>0.8</v>
      </c>
      <c r="H375" s="194" t="s">
        <v>1656</v>
      </c>
      <c r="I375" s="195" t="s">
        <v>1658</v>
      </c>
    </row>
    <row r="376" spans="1:9" ht="12.6">
      <c r="A376" s="202" t="s">
        <v>423</v>
      </c>
      <c r="B376" s="89" t="s">
        <v>1774</v>
      </c>
      <c r="C376" s="90">
        <v>10.718061673999999</v>
      </c>
      <c r="D376" s="309">
        <v>2.2027000000000001</v>
      </c>
      <c r="E376" s="142">
        <v>1.0249999999999999</v>
      </c>
      <c r="F376" s="143">
        <v>2.2999999999999998</v>
      </c>
      <c r="G376" s="100">
        <v>0.8</v>
      </c>
      <c r="H376" s="119" t="s">
        <v>1656</v>
      </c>
      <c r="I376" s="197" t="s">
        <v>1658</v>
      </c>
    </row>
    <row r="377" spans="1:9" ht="12.6">
      <c r="A377" s="190" t="s">
        <v>424</v>
      </c>
      <c r="B377" s="5" t="s">
        <v>1775</v>
      </c>
      <c r="C377" s="6">
        <v>1.9807131571000001</v>
      </c>
      <c r="D377" s="308">
        <v>0.42849999999999999</v>
      </c>
      <c r="E377" s="141">
        <v>1.0249999999999999</v>
      </c>
      <c r="F377" s="191">
        <v>1.25</v>
      </c>
      <c r="G377" s="99">
        <v>0.8</v>
      </c>
      <c r="H377" s="200" t="s">
        <v>1656</v>
      </c>
      <c r="I377" s="201" t="s">
        <v>1657</v>
      </c>
    </row>
    <row r="378" spans="1:9" ht="12.6">
      <c r="A378" s="190" t="s">
        <v>425</v>
      </c>
      <c r="B378" s="5" t="s">
        <v>1775</v>
      </c>
      <c r="C378" s="6">
        <v>2.8925975253999998</v>
      </c>
      <c r="D378" s="308">
        <v>0.55500000000000005</v>
      </c>
      <c r="E378" s="141">
        <v>1.0249999999999999</v>
      </c>
      <c r="F378" s="191">
        <v>1.25</v>
      </c>
      <c r="G378" s="99">
        <v>0.8</v>
      </c>
      <c r="H378" s="194" t="s">
        <v>1656</v>
      </c>
      <c r="I378" s="195" t="s">
        <v>1657</v>
      </c>
    </row>
    <row r="379" spans="1:9" ht="12.6">
      <c r="A379" s="190" t="s">
        <v>426</v>
      </c>
      <c r="B379" s="5" t="s">
        <v>1775</v>
      </c>
      <c r="C379" s="6">
        <v>4.7034234915999997</v>
      </c>
      <c r="D379" s="308">
        <v>0.85240000000000005</v>
      </c>
      <c r="E379" s="141">
        <v>1.0249999999999999</v>
      </c>
      <c r="F379" s="191">
        <v>2.2999999999999998</v>
      </c>
      <c r="G379" s="99">
        <v>0.8</v>
      </c>
      <c r="H379" s="194" t="s">
        <v>1656</v>
      </c>
      <c r="I379" s="195" t="s">
        <v>1658</v>
      </c>
    </row>
    <row r="380" spans="1:9" ht="12.6">
      <c r="A380" s="202" t="s">
        <v>427</v>
      </c>
      <c r="B380" s="89" t="s">
        <v>1775</v>
      </c>
      <c r="C380" s="90">
        <v>8.9073802541999996</v>
      </c>
      <c r="D380" s="309">
        <v>1.7686999999999999</v>
      </c>
      <c r="E380" s="142">
        <v>1.0249999999999999</v>
      </c>
      <c r="F380" s="143">
        <v>2.2999999999999998</v>
      </c>
      <c r="G380" s="100">
        <v>0.8</v>
      </c>
      <c r="H380" s="119" t="s">
        <v>1656</v>
      </c>
      <c r="I380" s="197" t="s">
        <v>1658</v>
      </c>
    </row>
    <row r="381" spans="1:9" ht="12.6">
      <c r="A381" s="190" t="s">
        <v>428</v>
      </c>
      <c r="B381" s="5" t="s">
        <v>1776</v>
      </c>
      <c r="C381" s="6">
        <v>1.4856457479</v>
      </c>
      <c r="D381" s="308">
        <v>0.47920000000000001</v>
      </c>
      <c r="E381" s="141">
        <v>1.0249999999999999</v>
      </c>
      <c r="F381" s="191">
        <v>1.25</v>
      </c>
      <c r="G381" s="99">
        <v>0.8</v>
      </c>
      <c r="H381" s="200" t="s">
        <v>1656</v>
      </c>
      <c r="I381" s="201" t="s">
        <v>1657</v>
      </c>
    </row>
    <row r="382" spans="1:9" ht="12.6">
      <c r="A382" s="190" t="s">
        <v>429</v>
      </c>
      <c r="B382" s="5" t="s">
        <v>1776</v>
      </c>
      <c r="C382" s="6">
        <v>1.9818731117999999</v>
      </c>
      <c r="D382" s="308">
        <v>0.55730000000000002</v>
      </c>
      <c r="E382" s="141">
        <v>1.0249999999999999</v>
      </c>
      <c r="F382" s="191">
        <v>1.25</v>
      </c>
      <c r="G382" s="99">
        <v>0.8</v>
      </c>
      <c r="H382" s="194" t="s">
        <v>1656</v>
      </c>
      <c r="I382" s="195" t="s">
        <v>1657</v>
      </c>
    </row>
    <row r="383" spans="1:9" ht="12.6">
      <c r="A383" s="190" t="s">
        <v>430</v>
      </c>
      <c r="B383" s="5" t="s">
        <v>1776</v>
      </c>
      <c r="C383" s="6">
        <v>3.0457028405000002</v>
      </c>
      <c r="D383" s="308">
        <v>0.6956</v>
      </c>
      <c r="E383" s="141">
        <v>1.0249999999999999</v>
      </c>
      <c r="F383" s="191">
        <v>2.2999999999999998</v>
      </c>
      <c r="G383" s="99">
        <v>0.8</v>
      </c>
      <c r="H383" s="194" t="s">
        <v>1656</v>
      </c>
      <c r="I383" s="195" t="s">
        <v>1658</v>
      </c>
    </row>
    <row r="384" spans="1:9" ht="12.6">
      <c r="A384" s="202" t="s">
        <v>431</v>
      </c>
      <c r="B384" s="89" t="s">
        <v>1776</v>
      </c>
      <c r="C384" s="90">
        <v>6.5220588235000001</v>
      </c>
      <c r="D384" s="309">
        <v>1.2630999999999999</v>
      </c>
      <c r="E384" s="142">
        <v>1.0249999999999999</v>
      </c>
      <c r="F384" s="143">
        <v>2.2999999999999998</v>
      </c>
      <c r="G384" s="100">
        <v>0.8</v>
      </c>
      <c r="H384" s="119" t="s">
        <v>1656</v>
      </c>
      <c r="I384" s="197" t="s">
        <v>1658</v>
      </c>
    </row>
    <row r="385" spans="1:9" ht="12.6">
      <c r="A385" s="190" t="s">
        <v>432</v>
      </c>
      <c r="B385" s="5" t="s">
        <v>1777</v>
      </c>
      <c r="C385" s="6">
        <v>2.0377592696</v>
      </c>
      <c r="D385" s="308">
        <v>0.53280000000000005</v>
      </c>
      <c r="E385" s="141">
        <v>1.0249999999999999</v>
      </c>
      <c r="F385" s="191">
        <v>1.25</v>
      </c>
      <c r="G385" s="99">
        <v>0.8</v>
      </c>
      <c r="H385" s="200" t="s">
        <v>1656</v>
      </c>
      <c r="I385" s="201" t="s">
        <v>1657</v>
      </c>
    </row>
    <row r="386" spans="1:9" ht="12.6">
      <c r="A386" s="190" t="s">
        <v>433</v>
      </c>
      <c r="B386" s="5" t="s">
        <v>1777</v>
      </c>
      <c r="C386" s="6">
        <v>2.6778426890000002</v>
      </c>
      <c r="D386" s="308">
        <v>0.60160000000000002</v>
      </c>
      <c r="E386" s="141">
        <v>1.0249999999999999</v>
      </c>
      <c r="F386" s="191">
        <v>1.25</v>
      </c>
      <c r="G386" s="99">
        <v>0.8</v>
      </c>
      <c r="H386" s="194" t="s">
        <v>1656</v>
      </c>
      <c r="I386" s="195" t="s">
        <v>1657</v>
      </c>
    </row>
    <row r="387" spans="1:9" ht="12.6">
      <c r="A387" s="190" t="s">
        <v>434</v>
      </c>
      <c r="B387" s="5" t="s">
        <v>1777</v>
      </c>
      <c r="C387" s="6">
        <v>3.8029202840999998</v>
      </c>
      <c r="D387" s="308">
        <v>0.75900000000000001</v>
      </c>
      <c r="E387" s="141">
        <v>1.0249999999999999</v>
      </c>
      <c r="F387" s="191">
        <v>2.2999999999999998</v>
      </c>
      <c r="G387" s="99">
        <v>0.8</v>
      </c>
      <c r="H387" s="194" t="s">
        <v>1656</v>
      </c>
      <c r="I387" s="195" t="s">
        <v>1658</v>
      </c>
    </row>
    <row r="388" spans="1:9" ht="12.6">
      <c r="A388" s="202" t="s">
        <v>435</v>
      </c>
      <c r="B388" s="89" t="s">
        <v>1777</v>
      </c>
      <c r="C388" s="90">
        <v>8.0585365854000006</v>
      </c>
      <c r="D388" s="309">
        <v>1.556</v>
      </c>
      <c r="E388" s="142">
        <v>1.0249999999999999</v>
      </c>
      <c r="F388" s="143">
        <v>2.2999999999999998</v>
      </c>
      <c r="G388" s="100">
        <v>0.8</v>
      </c>
      <c r="H388" s="119" t="s">
        <v>1656</v>
      </c>
      <c r="I388" s="197" t="s">
        <v>1658</v>
      </c>
    </row>
    <row r="389" spans="1:9" ht="12.6">
      <c r="A389" s="190" t="s">
        <v>436</v>
      </c>
      <c r="B389" s="5" t="s">
        <v>1778</v>
      </c>
      <c r="C389" s="6">
        <v>2.3176100629</v>
      </c>
      <c r="D389" s="308">
        <v>0.51659999999999995</v>
      </c>
      <c r="E389" s="141">
        <v>1.0249999999999999</v>
      </c>
      <c r="F389" s="191">
        <v>1.25</v>
      </c>
      <c r="G389" s="99">
        <v>0.8</v>
      </c>
      <c r="H389" s="200" t="s">
        <v>1656</v>
      </c>
      <c r="I389" s="201" t="s">
        <v>1657</v>
      </c>
    </row>
    <row r="390" spans="1:9" ht="12.6">
      <c r="A390" s="190" t="s">
        <v>437</v>
      </c>
      <c r="B390" s="5" t="s">
        <v>1778</v>
      </c>
      <c r="C390" s="6">
        <v>3.1568862274999998</v>
      </c>
      <c r="D390" s="308">
        <v>0.65769999999999995</v>
      </c>
      <c r="E390" s="141">
        <v>1.0249999999999999</v>
      </c>
      <c r="F390" s="191">
        <v>1.25</v>
      </c>
      <c r="G390" s="99">
        <v>0.8</v>
      </c>
      <c r="H390" s="194" t="s">
        <v>1656</v>
      </c>
      <c r="I390" s="195" t="s">
        <v>1657</v>
      </c>
    </row>
    <row r="391" spans="1:9" ht="12.6">
      <c r="A391" s="190" t="s">
        <v>438</v>
      </c>
      <c r="B391" s="5" t="s">
        <v>1778</v>
      </c>
      <c r="C391" s="6">
        <v>5.0239043824999996</v>
      </c>
      <c r="D391" s="308">
        <v>0.94950000000000001</v>
      </c>
      <c r="E391" s="141">
        <v>1.0249999999999999</v>
      </c>
      <c r="F391" s="191">
        <v>2.2999999999999998</v>
      </c>
      <c r="G391" s="99">
        <v>0.8</v>
      </c>
      <c r="H391" s="194" t="s">
        <v>1656</v>
      </c>
      <c r="I391" s="195" t="s">
        <v>1658</v>
      </c>
    </row>
    <row r="392" spans="1:9" ht="12.6">
      <c r="A392" s="202" t="s">
        <v>439</v>
      </c>
      <c r="B392" s="89" t="s">
        <v>1778</v>
      </c>
      <c r="C392" s="90">
        <v>9.8958333333000006</v>
      </c>
      <c r="D392" s="309">
        <v>2.3296999999999999</v>
      </c>
      <c r="E392" s="142">
        <v>1.0249999999999999</v>
      </c>
      <c r="F392" s="143">
        <v>2.2999999999999998</v>
      </c>
      <c r="G392" s="100">
        <v>0.8</v>
      </c>
      <c r="H392" s="119" t="s">
        <v>1656</v>
      </c>
      <c r="I392" s="197" t="s">
        <v>1658</v>
      </c>
    </row>
    <row r="393" spans="1:9" ht="12.6">
      <c r="A393" s="190" t="s">
        <v>440</v>
      </c>
      <c r="B393" s="5" t="s">
        <v>1779</v>
      </c>
      <c r="C393" s="6">
        <v>2.1605937921999998</v>
      </c>
      <c r="D393" s="308">
        <v>0.58919999999999995</v>
      </c>
      <c r="E393" s="141">
        <v>1.0249999999999999</v>
      </c>
      <c r="F393" s="191">
        <v>1.25</v>
      </c>
      <c r="G393" s="99">
        <v>0.8</v>
      </c>
      <c r="H393" s="200" t="s">
        <v>1656</v>
      </c>
      <c r="I393" s="201" t="s">
        <v>1657</v>
      </c>
    </row>
    <row r="394" spans="1:9" ht="12.6">
      <c r="A394" s="190" t="s">
        <v>441</v>
      </c>
      <c r="B394" s="5" t="s">
        <v>1779</v>
      </c>
      <c r="C394" s="6">
        <v>3.4699276742</v>
      </c>
      <c r="D394" s="308">
        <v>0.69299999999999995</v>
      </c>
      <c r="E394" s="141">
        <v>1.0249999999999999</v>
      </c>
      <c r="F394" s="191">
        <v>1.25</v>
      </c>
      <c r="G394" s="99">
        <v>0.8</v>
      </c>
      <c r="H394" s="194" t="s">
        <v>1656</v>
      </c>
      <c r="I394" s="195" t="s">
        <v>1657</v>
      </c>
    </row>
    <row r="395" spans="1:9" ht="12.6">
      <c r="A395" s="190" t="s">
        <v>442</v>
      </c>
      <c r="B395" s="5" t="s">
        <v>1779</v>
      </c>
      <c r="C395" s="6">
        <v>5.5166908563000003</v>
      </c>
      <c r="D395" s="308">
        <v>1.1564000000000001</v>
      </c>
      <c r="E395" s="141">
        <v>1.0249999999999999</v>
      </c>
      <c r="F395" s="191">
        <v>2.2999999999999998</v>
      </c>
      <c r="G395" s="99">
        <v>0.8</v>
      </c>
      <c r="H395" s="194" t="s">
        <v>1656</v>
      </c>
      <c r="I395" s="195" t="s">
        <v>1658</v>
      </c>
    </row>
    <row r="396" spans="1:9" ht="12.6">
      <c r="A396" s="202" t="s">
        <v>443</v>
      </c>
      <c r="B396" s="89" t="s">
        <v>1779</v>
      </c>
      <c r="C396" s="90">
        <v>10.6195913462</v>
      </c>
      <c r="D396" s="309">
        <v>2.1634000000000002</v>
      </c>
      <c r="E396" s="142">
        <v>1.0249999999999999</v>
      </c>
      <c r="F396" s="143">
        <v>2.2999999999999998</v>
      </c>
      <c r="G396" s="100">
        <v>0.8</v>
      </c>
      <c r="H396" s="119" t="s">
        <v>1656</v>
      </c>
      <c r="I396" s="197" t="s">
        <v>1658</v>
      </c>
    </row>
    <row r="397" spans="1:9" ht="12.6">
      <c r="A397" s="190" t="s">
        <v>444</v>
      </c>
      <c r="B397" s="5" t="s">
        <v>1780</v>
      </c>
      <c r="C397" s="6">
        <v>2.3876330875999998</v>
      </c>
      <c r="D397" s="308">
        <v>0.51259999999999994</v>
      </c>
      <c r="E397" s="141">
        <v>1.0249999999999999</v>
      </c>
      <c r="F397" s="191">
        <v>1.25</v>
      </c>
      <c r="G397" s="99">
        <v>0.8</v>
      </c>
      <c r="H397" s="200" t="s">
        <v>1656</v>
      </c>
      <c r="I397" s="201" t="s">
        <v>1657</v>
      </c>
    </row>
    <row r="398" spans="1:9" ht="12.6">
      <c r="A398" s="190" t="s">
        <v>445</v>
      </c>
      <c r="B398" s="5" t="s">
        <v>1780</v>
      </c>
      <c r="C398" s="6">
        <v>3.2862956652999999</v>
      </c>
      <c r="D398" s="308">
        <v>0.68</v>
      </c>
      <c r="E398" s="141">
        <v>1.0249999999999999</v>
      </c>
      <c r="F398" s="191">
        <v>1.25</v>
      </c>
      <c r="G398" s="99">
        <v>0.8</v>
      </c>
      <c r="H398" s="194" t="s">
        <v>1656</v>
      </c>
      <c r="I398" s="195" t="s">
        <v>1657</v>
      </c>
    </row>
    <row r="399" spans="1:9" ht="12.6">
      <c r="A399" s="190" t="s">
        <v>446</v>
      </c>
      <c r="B399" s="5" t="s">
        <v>1780</v>
      </c>
      <c r="C399" s="6">
        <v>4.9332665581999997</v>
      </c>
      <c r="D399" s="308">
        <v>0.98750000000000004</v>
      </c>
      <c r="E399" s="141">
        <v>1.0249999999999999</v>
      </c>
      <c r="F399" s="191">
        <v>2.2999999999999998</v>
      </c>
      <c r="G399" s="99">
        <v>0.8</v>
      </c>
      <c r="H399" s="194" t="s">
        <v>1656</v>
      </c>
      <c r="I399" s="195" t="s">
        <v>1658</v>
      </c>
    </row>
    <row r="400" spans="1:9" ht="12.6">
      <c r="A400" s="202" t="s">
        <v>447</v>
      </c>
      <c r="B400" s="89" t="s">
        <v>1780</v>
      </c>
      <c r="C400" s="90">
        <v>8.8586698337000005</v>
      </c>
      <c r="D400" s="309">
        <v>1.9258</v>
      </c>
      <c r="E400" s="142">
        <v>1.0249999999999999</v>
      </c>
      <c r="F400" s="143">
        <v>2.2999999999999998</v>
      </c>
      <c r="G400" s="100">
        <v>0.8</v>
      </c>
      <c r="H400" s="119" t="s">
        <v>1656</v>
      </c>
      <c r="I400" s="197" t="s">
        <v>1658</v>
      </c>
    </row>
    <row r="401" spans="1:9" ht="12.6">
      <c r="A401" s="190" t="s">
        <v>448</v>
      </c>
      <c r="B401" s="5" t="s">
        <v>1781</v>
      </c>
      <c r="C401" s="6">
        <v>3.3884771221999999</v>
      </c>
      <c r="D401" s="308">
        <v>1.3125</v>
      </c>
      <c r="E401" s="141">
        <v>1.0249999999999999</v>
      </c>
      <c r="F401" s="191">
        <v>1.25</v>
      </c>
      <c r="G401" s="99">
        <v>0.8</v>
      </c>
      <c r="H401" s="200" t="s">
        <v>1656</v>
      </c>
      <c r="I401" s="201" t="s">
        <v>1657</v>
      </c>
    </row>
    <row r="402" spans="1:9" ht="12.6">
      <c r="A402" s="190" t="s">
        <v>449</v>
      </c>
      <c r="B402" s="5" t="s">
        <v>1781</v>
      </c>
      <c r="C402" s="6">
        <v>6.6849953402000004</v>
      </c>
      <c r="D402" s="308">
        <v>1.9501999999999999</v>
      </c>
      <c r="E402" s="141">
        <v>1.0249999999999999</v>
      </c>
      <c r="F402" s="191">
        <v>1.25</v>
      </c>
      <c r="G402" s="99">
        <v>0.8</v>
      </c>
      <c r="H402" s="194" t="s">
        <v>1656</v>
      </c>
      <c r="I402" s="195" t="s">
        <v>1657</v>
      </c>
    </row>
    <row r="403" spans="1:9" ht="12.6">
      <c r="A403" s="190" t="s">
        <v>450</v>
      </c>
      <c r="B403" s="5" t="s">
        <v>1781</v>
      </c>
      <c r="C403" s="6">
        <v>11.6560337045</v>
      </c>
      <c r="D403" s="308">
        <v>3.1623999999999999</v>
      </c>
      <c r="E403" s="141">
        <v>1.0249999999999999</v>
      </c>
      <c r="F403" s="191">
        <v>2.2999999999999998</v>
      </c>
      <c r="G403" s="99">
        <v>0.8</v>
      </c>
      <c r="H403" s="194" t="s">
        <v>1656</v>
      </c>
      <c r="I403" s="195" t="s">
        <v>1658</v>
      </c>
    </row>
    <row r="404" spans="1:9" ht="12.6">
      <c r="A404" s="202" t="s">
        <v>451</v>
      </c>
      <c r="B404" s="89" t="s">
        <v>1781</v>
      </c>
      <c r="C404" s="90">
        <v>21.163938973600001</v>
      </c>
      <c r="D404" s="309">
        <v>6.2747999999999999</v>
      </c>
      <c r="E404" s="142">
        <v>1.0249999999999999</v>
      </c>
      <c r="F404" s="143">
        <v>2.2999999999999998</v>
      </c>
      <c r="G404" s="100">
        <v>0.8</v>
      </c>
      <c r="H404" s="119" t="s">
        <v>1656</v>
      </c>
      <c r="I404" s="197" t="s">
        <v>1658</v>
      </c>
    </row>
    <row r="405" spans="1:9" ht="12.6">
      <c r="A405" s="190" t="s">
        <v>452</v>
      </c>
      <c r="B405" s="5" t="s">
        <v>1782</v>
      </c>
      <c r="C405" s="6">
        <v>4.761017389</v>
      </c>
      <c r="D405" s="308">
        <v>1.3393999999999999</v>
      </c>
      <c r="E405" s="141">
        <v>1.0249999999999999</v>
      </c>
      <c r="F405" s="191">
        <v>1.25</v>
      </c>
      <c r="G405" s="99">
        <v>0.8</v>
      </c>
      <c r="H405" s="200" t="s">
        <v>1656</v>
      </c>
      <c r="I405" s="201" t="s">
        <v>1657</v>
      </c>
    </row>
    <row r="406" spans="1:9" ht="12.6">
      <c r="A406" s="190" t="s">
        <v>453</v>
      </c>
      <c r="B406" s="5" t="s">
        <v>1782</v>
      </c>
      <c r="C406" s="6">
        <v>6.9534522577000004</v>
      </c>
      <c r="D406" s="308">
        <v>1.7365999999999999</v>
      </c>
      <c r="E406" s="141">
        <v>1.0249999999999999</v>
      </c>
      <c r="F406" s="191">
        <v>1.25</v>
      </c>
      <c r="G406" s="99">
        <v>0.8</v>
      </c>
      <c r="H406" s="194" t="s">
        <v>1656</v>
      </c>
      <c r="I406" s="195" t="s">
        <v>1657</v>
      </c>
    </row>
    <row r="407" spans="1:9" ht="12.6">
      <c r="A407" s="190" t="s">
        <v>454</v>
      </c>
      <c r="B407" s="5" t="s">
        <v>1782</v>
      </c>
      <c r="C407" s="6">
        <v>11.9321074044</v>
      </c>
      <c r="D407" s="308">
        <v>2.8205</v>
      </c>
      <c r="E407" s="141">
        <v>1.0249999999999999</v>
      </c>
      <c r="F407" s="191">
        <v>2.2999999999999998</v>
      </c>
      <c r="G407" s="99">
        <v>0.8</v>
      </c>
      <c r="H407" s="194" t="s">
        <v>1656</v>
      </c>
      <c r="I407" s="195" t="s">
        <v>1658</v>
      </c>
    </row>
    <row r="408" spans="1:9" ht="12.6">
      <c r="A408" s="202" t="s">
        <v>455</v>
      </c>
      <c r="B408" s="89" t="s">
        <v>1782</v>
      </c>
      <c r="C408" s="90">
        <v>20.328669459099999</v>
      </c>
      <c r="D408" s="309">
        <v>5.5827999999999998</v>
      </c>
      <c r="E408" s="142">
        <v>1.0249999999999999</v>
      </c>
      <c r="F408" s="143">
        <v>2.2999999999999998</v>
      </c>
      <c r="G408" s="100">
        <v>0.8</v>
      </c>
      <c r="H408" s="119" t="s">
        <v>1656</v>
      </c>
      <c r="I408" s="197" t="s">
        <v>1658</v>
      </c>
    </row>
    <row r="409" spans="1:9" ht="12.6">
      <c r="A409" s="190" t="s">
        <v>456</v>
      </c>
      <c r="B409" s="5" t="s">
        <v>1783</v>
      </c>
      <c r="C409" s="6">
        <v>2.2958870472999999</v>
      </c>
      <c r="D409" s="308">
        <v>0.99650000000000005</v>
      </c>
      <c r="E409" s="141">
        <v>1.0249999999999999</v>
      </c>
      <c r="F409" s="191">
        <v>1.25</v>
      </c>
      <c r="G409" s="99">
        <v>0.8</v>
      </c>
      <c r="H409" s="200" t="s">
        <v>1656</v>
      </c>
      <c r="I409" s="201" t="s">
        <v>1657</v>
      </c>
    </row>
    <row r="410" spans="1:9" ht="12.6">
      <c r="A410" s="190" t="s">
        <v>457</v>
      </c>
      <c r="B410" s="5" t="s">
        <v>1783</v>
      </c>
      <c r="C410" s="6">
        <v>3.3814735718</v>
      </c>
      <c r="D410" s="308">
        <v>1.2754000000000001</v>
      </c>
      <c r="E410" s="141">
        <v>1.0249999999999999</v>
      </c>
      <c r="F410" s="191">
        <v>1.25</v>
      </c>
      <c r="G410" s="99">
        <v>0.8</v>
      </c>
      <c r="H410" s="194" t="s">
        <v>1656</v>
      </c>
      <c r="I410" s="195" t="s">
        <v>1657</v>
      </c>
    </row>
    <row r="411" spans="1:9" ht="12.6">
      <c r="A411" s="190" t="s">
        <v>458</v>
      </c>
      <c r="B411" s="5" t="s">
        <v>1783</v>
      </c>
      <c r="C411" s="6">
        <v>7.7321100917000001</v>
      </c>
      <c r="D411" s="308">
        <v>2.0669</v>
      </c>
      <c r="E411" s="141">
        <v>1.0249999999999999</v>
      </c>
      <c r="F411" s="191">
        <v>2.2999999999999998</v>
      </c>
      <c r="G411" s="99">
        <v>0.8</v>
      </c>
      <c r="H411" s="194" t="s">
        <v>1656</v>
      </c>
      <c r="I411" s="195" t="s">
        <v>1658</v>
      </c>
    </row>
    <row r="412" spans="1:9" ht="12.6">
      <c r="A412" s="202" t="s">
        <v>459</v>
      </c>
      <c r="B412" s="89" t="s">
        <v>1783</v>
      </c>
      <c r="C412" s="90">
        <v>18.550522648099999</v>
      </c>
      <c r="D412" s="309">
        <v>5.0427999999999997</v>
      </c>
      <c r="E412" s="142">
        <v>1.0249999999999999</v>
      </c>
      <c r="F412" s="143">
        <v>2.2999999999999998</v>
      </c>
      <c r="G412" s="100">
        <v>0.8</v>
      </c>
      <c r="H412" s="119" t="s">
        <v>1656</v>
      </c>
      <c r="I412" s="197" t="s">
        <v>1658</v>
      </c>
    </row>
    <row r="413" spans="1:9" ht="12.6">
      <c r="A413" s="190" t="s">
        <v>460</v>
      </c>
      <c r="B413" s="5" t="s">
        <v>1784</v>
      </c>
      <c r="C413" s="6">
        <v>4.4541373329000002</v>
      </c>
      <c r="D413" s="308">
        <v>1.0670999999999999</v>
      </c>
      <c r="E413" s="141">
        <v>1.0249999999999999</v>
      </c>
      <c r="F413" s="191">
        <v>1.25</v>
      </c>
      <c r="G413" s="99">
        <v>0.8</v>
      </c>
      <c r="H413" s="200" t="s">
        <v>1656</v>
      </c>
      <c r="I413" s="201" t="s">
        <v>1657</v>
      </c>
    </row>
    <row r="414" spans="1:9" ht="12.6">
      <c r="A414" s="190" t="s">
        <v>461</v>
      </c>
      <c r="B414" s="5" t="s">
        <v>1784</v>
      </c>
      <c r="C414" s="6">
        <v>6.3831417625000002</v>
      </c>
      <c r="D414" s="308">
        <v>1.4148000000000001</v>
      </c>
      <c r="E414" s="141">
        <v>1.0249999999999999</v>
      </c>
      <c r="F414" s="191">
        <v>1.25</v>
      </c>
      <c r="G414" s="99">
        <v>0.8</v>
      </c>
      <c r="H414" s="194" t="s">
        <v>1656</v>
      </c>
      <c r="I414" s="195" t="s">
        <v>1657</v>
      </c>
    </row>
    <row r="415" spans="1:9" ht="12.6">
      <c r="A415" s="190" t="s">
        <v>462</v>
      </c>
      <c r="B415" s="5" t="s">
        <v>1784</v>
      </c>
      <c r="C415" s="6">
        <v>10.8211689445</v>
      </c>
      <c r="D415" s="308">
        <v>2.3763000000000001</v>
      </c>
      <c r="E415" s="141">
        <v>1.0249999999999999</v>
      </c>
      <c r="F415" s="191">
        <v>2.2999999999999998</v>
      </c>
      <c r="G415" s="99">
        <v>0.8</v>
      </c>
      <c r="H415" s="194" t="s">
        <v>1656</v>
      </c>
      <c r="I415" s="195" t="s">
        <v>1658</v>
      </c>
    </row>
    <row r="416" spans="1:9" ht="12.6">
      <c r="A416" s="202" t="s">
        <v>463</v>
      </c>
      <c r="B416" s="89" t="s">
        <v>1784</v>
      </c>
      <c r="C416" s="90">
        <v>19.3196448391</v>
      </c>
      <c r="D416" s="309">
        <v>4.9070999999999998</v>
      </c>
      <c r="E416" s="142">
        <v>1.0249999999999999</v>
      </c>
      <c r="F416" s="143">
        <v>2.2999999999999998</v>
      </c>
      <c r="G416" s="100">
        <v>0.8</v>
      </c>
      <c r="H416" s="119" t="s">
        <v>1656</v>
      </c>
      <c r="I416" s="197" t="s">
        <v>1658</v>
      </c>
    </row>
    <row r="417" spans="1:9" ht="12.6">
      <c r="A417" s="190" t="s">
        <v>464</v>
      </c>
      <c r="B417" s="5" t="s">
        <v>1785</v>
      </c>
      <c r="C417" s="6">
        <v>5.5971830986000004</v>
      </c>
      <c r="D417" s="308">
        <v>1.2022999999999999</v>
      </c>
      <c r="E417" s="141">
        <v>1.0249999999999999</v>
      </c>
      <c r="F417" s="191">
        <v>1.25</v>
      </c>
      <c r="G417" s="99">
        <v>0.8</v>
      </c>
      <c r="H417" s="200" t="s">
        <v>1656</v>
      </c>
      <c r="I417" s="201" t="s">
        <v>1657</v>
      </c>
    </row>
    <row r="418" spans="1:9" ht="12.6">
      <c r="A418" s="190" t="s">
        <v>465</v>
      </c>
      <c r="B418" s="5" t="s">
        <v>1785</v>
      </c>
      <c r="C418" s="6">
        <v>7.7406317441999999</v>
      </c>
      <c r="D418" s="308">
        <v>1.5743</v>
      </c>
      <c r="E418" s="141">
        <v>1.0249999999999999</v>
      </c>
      <c r="F418" s="191">
        <v>1.25</v>
      </c>
      <c r="G418" s="99">
        <v>0.8</v>
      </c>
      <c r="H418" s="194" t="s">
        <v>1656</v>
      </c>
      <c r="I418" s="195" t="s">
        <v>1657</v>
      </c>
    </row>
    <row r="419" spans="1:9" ht="12.6">
      <c r="A419" s="190" t="s">
        <v>466</v>
      </c>
      <c r="B419" s="5" t="s">
        <v>1785</v>
      </c>
      <c r="C419" s="6">
        <v>11.4968195514</v>
      </c>
      <c r="D419" s="308">
        <v>2.3833000000000002</v>
      </c>
      <c r="E419" s="141">
        <v>1.0249999999999999</v>
      </c>
      <c r="F419" s="191">
        <v>2.2999999999999998</v>
      </c>
      <c r="G419" s="99">
        <v>0.8</v>
      </c>
      <c r="H419" s="194" t="s">
        <v>1656</v>
      </c>
      <c r="I419" s="195" t="s">
        <v>1658</v>
      </c>
    </row>
    <row r="420" spans="1:9" ht="12.6">
      <c r="A420" s="202" t="s">
        <v>467</v>
      </c>
      <c r="B420" s="89" t="s">
        <v>1785</v>
      </c>
      <c r="C420" s="90">
        <v>17.853582554500001</v>
      </c>
      <c r="D420" s="309">
        <v>4.3262</v>
      </c>
      <c r="E420" s="142">
        <v>1.0249999999999999</v>
      </c>
      <c r="F420" s="143">
        <v>2.2999999999999998</v>
      </c>
      <c r="G420" s="100">
        <v>0.8</v>
      </c>
      <c r="H420" s="119" t="s">
        <v>1656</v>
      </c>
      <c r="I420" s="197" t="s">
        <v>1658</v>
      </c>
    </row>
    <row r="421" spans="1:9" ht="12.6">
      <c r="A421" s="190" t="s">
        <v>468</v>
      </c>
      <c r="B421" s="5" t="s">
        <v>1786</v>
      </c>
      <c r="C421" s="6">
        <v>1.5671537089000001</v>
      </c>
      <c r="D421" s="308">
        <v>0.82150000000000001</v>
      </c>
      <c r="E421" s="141">
        <v>1.0249999999999999</v>
      </c>
      <c r="F421" s="191">
        <v>1.25</v>
      </c>
      <c r="G421" s="99">
        <v>0.8</v>
      </c>
      <c r="H421" s="200" t="s">
        <v>1656</v>
      </c>
      <c r="I421" s="201" t="s">
        <v>1657</v>
      </c>
    </row>
    <row r="422" spans="1:9" ht="12.6">
      <c r="A422" s="190" t="s">
        <v>469</v>
      </c>
      <c r="B422" s="5" t="s">
        <v>1786</v>
      </c>
      <c r="C422" s="6">
        <v>3.8267115191999999</v>
      </c>
      <c r="D422" s="308">
        <v>1.0925</v>
      </c>
      <c r="E422" s="141">
        <v>1.0249999999999999</v>
      </c>
      <c r="F422" s="191">
        <v>1.25</v>
      </c>
      <c r="G422" s="99">
        <v>0.8</v>
      </c>
      <c r="H422" s="194" t="s">
        <v>1656</v>
      </c>
      <c r="I422" s="195" t="s">
        <v>1657</v>
      </c>
    </row>
    <row r="423" spans="1:9" ht="12.6">
      <c r="A423" s="190" t="s">
        <v>470</v>
      </c>
      <c r="B423" s="5" t="s">
        <v>1786</v>
      </c>
      <c r="C423" s="6">
        <v>7.3468697124000002</v>
      </c>
      <c r="D423" s="308">
        <v>1.8766</v>
      </c>
      <c r="E423" s="141">
        <v>1.0249999999999999</v>
      </c>
      <c r="F423" s="191">
        <v>2.2999999999999998</v>
      </c>
      <c r="G423" s="99">
        <v>0.8</v>
      </c>
      <c r="H423" s="194" t="s">
        <v>1656</v>
      </c>
      <c r="I423" s="195" t="s">
        <v>1658</v>
      </c>
    </row>
    <row r="424" spans="1:9" ht="12.6">
      <c r="A424" s="202" t="s">
        <v>471</v>
      </c>
      <c r="B424" s="89" t="s">
        <v>1786</v>
      </c>
      <c r="C424" s="90">
        <v>13.209543568500001</v>
      </c>
      <c r="D424" s="309">
        <v>3.5718999999999999</v>
      </c>
      <c r="E424" s="142">
        <v>1.0249999999999999</v>
      </c>
      <c r="F424" s="143">
        <v>2.2999999999999998</v>
      </c>
      <c r="G424" s="100">
        <v>0.8</v>
      </c>
      <c r="H424" s="119" t="s">
        <v>1656</v>
      </c>
      <c r="I424" s="197" t="s">
        <v>1658</v>
      </c>
    </row>
    <row r="425" spans="1:9" ht="12.6">
      <c r="A425" s="190" t="s">
        <v>472</v>
      </c>
      <c r="B425" s="5" t="s">
        <v>1787</v>
      </c>
      <c r="C425" s="6">
        <v>2.6070935688999999</v>
      </c>
      <c r="D425" s="308">
        <v>0.66620000000000001</v>
      </c>
      <c r="E425" s="141">
        <v>1.0249999999999999</v>
      </c>
      <c r="F425" s="191">
        <v>1.25</v>
      </c>
      <c r="G425" s="99">
        <v>0.8</v>
      </c>
      <c r="H425" s="200" t="s">
        <v>1656</v>
      </c>
      <c r="I425" s="201" t="s">
        <v>1657</v>
      </c>
    </row>
    <row r="426" spans="1:9" ht="12.6">
      <c r="A426" s="190" t="s">
        <v>473</v>
      </c>
      <c r="B426" s="5" t="s">
        <v>1787</v>
      </c>
      <c r="C426" s="6">
        <v>3.986631016</v>
      </c>
      <c r="D426" s="308">
        <v>0.90200000000000002</v>
      </c>
      <c r="E426" s="141">
        <v>1.0249999999999999</v>
      </c>
      <c r="F426" s="191">
        <v>1.25</v>
      </c>
      <c r="G426" s="99">
        <v>0.8</v>
      </c>
      <c r="H426" s="194" t="s">
        <v>1656</v>
      </c>
      <c r="I426" s="195" t="s">
        <v>1657</v>
      </c>
    </row>
    <row r="427" spans="1:9" ht="12.6">
      <c r="A427" s="190" t="s">
        <v>474</v>
      </c>
      <c r="B427" s="5" t="s">
        <v>1787</v>
      </c>
      <c r="C427" s="6">
        <v>6.8659217876999996</v>
      </c>
      <c r="D427" s="308">
        <v>1.4703999999999999</v>
      </c>
      <c r="E427" s="141">
        <v>1.0249999999999999</v>
      </c>
      <c r="F427" s="191">
        <v>2.2999999999999998</v>
      </c>
      <c r="G427" s="99">
        <v>0.8</v>
      </c>
      <c r="H427" s="194" t="s">
        <v>1656</v>
      </c>
      <c r="I427" s="195" t="s">
        <v>1658</v>
      </c>
    </row>
    <row r="428" spans="1:9" ht="12.6">
      <c r="A428" s="202" t="s">
        <v>475</v>
      </c>
      <c r="B428" s="89" t="s">
        <v>1787</v>
      </c>
      <c r="C428" s="90">
        <v>14.24</v>
      </c>
      <c r="D428" s="309">
        <v>3.0091999999999999</v>
      </c>
      <c r="E428" s="142">
        <v>1.0249999999999999</v>
      </c>
      <c r="F428" s="143">
        <v>2.2999999999999998</v>
      </c>
      <c r="G428" s="100">
        <v>0.8</v>
      </c>
      <c r="H428" s="119" t="s">
        <v>1656</v>
      </c>
      <c r="I428" s="197" t="s">
        <v>1658</v>
      </c>
    </row>
    <row r="429" spans="1:9" ht="12.6">
      <c r="A429" s="190" t="s">
        <v>476</v>
      </c>
      <c r="B429" s="5" t="s">
        <v>1788</v>
      </c>
      <c r="C429" s="6">
        <v>2.9841292036999998</v>
      </c>
      <c r="D429" s="308">
        <v>1.0355000000000001</v>
      </c>
      <c r="E429" s="141">
        <v>1.0249999999999999</v>
      </c>
      <c r="F429" s="191">
        <v>1.25</v>
      </c>
      <c r="G429" s="99">
        <v>0.8</v>
      </c>
      <c r="H429" s="200" t="s">
        <v>1656</v>
      </c>
      <c r="I429" s="201" t="s">
        <v>1657</v>
      </c>
    </row>
    <row r="430" spans="1:9" ht="12.6">
      <c r="A430" s="190" t="s">
        <v>477</v>
      </c>
      <c r="B430" s="5" t="s">
        <v>1788</v>
      </c>
      <c r="C430" s="6">
        <v>4.4845048598000004</v>
      </c>
      <c r="D430" s="308">
        <v>1.3152999999999999</v>
      </c>
      <c r="E430" s="141">
        <v>1.0249999999999999</v>
      </c>
      <c r="F430" s="191">
        <v>1.25</v>
      </c>
      <c r="G430" s="99">
        <v>0.8</v>
      </c>
      <c r="H430" s="194" t="s">
        <v>1656</v>
      </c>
      <c r="I430" s="195" t="s">
        <v>1657</v>
      </c>
    </row>
    <row r="431" spans="1:9" ht="12.6">
      <c r="A431" s="190" t="s">
        <v>478</v>
      </c>
      <c r="B431" s="5" t="s">
        <v>1788</v>
      </c>
      <c r="C431" s="6">
        <v>7.9099340980999999</v>
      </c>
      <c r="D431" s="308">
        <v>2.1343999999999999</v>
      </c>
      <c r="E431" s="141">
        <v>1.0249999999999999</v>
      </c>
      <c r="F431" s="191">
        <v>2.2999999999999998</v>
      </c>
      <c r="G431" s="99">
        <v>0.8</v>
      </c>
      <c r="H431" s="194" t="s">
        <v>1656</v>
      </c>
      <c r="I431" s="195" t="s">
        <v>1658</v>
      </c>
    </row>
    <row r="432" spans="1:9" ht="12.6">
      <c r="A432" s="202" t="s">
        <v>479</v>
      </c>
      <c r="B432" s="89" t="s">
        <v>1788</v>
      </c>
      <c r="C432" s="90">
        <v>14.449507389200001</v>
      </c>
      <c r="D432" s="309">
        <v>4.3940000000000001</v>
      </c>
      <c r="E432" s="142">
        <v>1.0249999999999999</v>
      </c>
      <c r="F432" s="143">
        <v>2.2999999999999998</v>
      </c>
      <c r="G432" s="100">
        <v>0.8</v>
      </c>
      <c r="H432" s="119" t="s">
        <v>1656</v>
      </c>
      <c r="I432" s="197" t="s">
        <v>1658</v>
      </c>
    </row>
    <row r="433" spans="1:9" ht="12.6">
      <c r="A433" s="190" t="s">
        <v>480</v>
      </c>
      <c r="B433" s="5" t="s">
        <v>1789</v>
      </c>
      <c r="C433" s="6">
        <v>2.0876659734</v>
      </c>
      <c r="D433" s="308">
        <v>0.77890000000000004</v>
      </c>
      <c r="E433" s="141">
        <v>1.0249999999999999</v>
      </c>
      <c r="F433" s="191">
        <v>1.25</v>
      </c>
      <c r="G433" s="99">
        <v>0.8</v>
      </c>
      <c r="H433" s="200" t="s">
        <v>1656</v>
      </c>
      <c r="I433" s="201" t="s">
        <v>1657</v>
      </c>
    </row>
    <row r="434" spans="1:9" ht="12.6">
      <c r="A434" s="190" t="s">
        <v>481</v>
      </c>
      <c r="B434" s="5" t="s">
        <v>1789</v>
      </c>
      <c r="C434" s="6">
        <v>3.4402970490999998</v>
      </c>
      <c r="D434" s="308">
        <v>1.0173000000000001</v>
      </c>
      <c r="E434" s="141">
        <v>1.0249999999999999</v>
      </c>
      <c r="F434" s="191">
        <v>1.25</v>
      </c>
      <c r="G434" s="99">
        <v>0.8</v>
      </c>
      <c r="H434" s="194" t="s">
        <v>1656</v>
      </c>
      <c r="I434" s="195" t="s">
        <v>1657</v>
      </c>
    </row>
    <row r="435" spans="1:9" ht="12.6">
      <c r="A435" s="190" t="s">
        <v>482</v>
      </c>
      <c r="B435" s="5" t="s">
        <v>1789</v>
      </c>
      <c r="C435" s="6">
        <v>6.2446642374000003</v>
      </c>
      <c r="D435" s="308">
        <v>1.5627</v>
      </c>
      <c r="E435" s="141">
        <v>1.0249999999999999</v>
      </c>
      <c r="F435" s="191">
        <v>2.2999999999999998</v>
      </c>
      <c r="G435" s="99">
        <v>0.8</v>
      </c>
      <c r="H435" s="194" t="s">
        <v>1656</v>
      </c>
      <c r="I435" s="195" t="s">
        <v>1658</v>
      </c>
    </row>
    <row r="436" spans="1:9" ht="12.6">
      <c r="A436" s="202" t="s">
        <v>483</v>
      </c>
      <c r="B436" s="89" t="s">
        <v>1789</v>
      </c>
      <c r="C436" s="90">
        <v>13.856249999999999</v>
      </c>
      <c r="D436" s="309">
        <v>3.4824000000000002</v>
      </c>
      <c r="E436" s="142">
        <v>1.0249999999999999</v>
      </c>
      <c r="F436" s="143">
        <v>2.2999999999999998</v>
      </c>
      <c r="G436" s="100">
        <v>0.8</v>
      </c>
      <c r="H436" s="119" t="s">
        <v>1656</v>
      </c>
      <c r="I436" s="197" t="s">
        <v>1658</v>
      </c>
    </row>
    <row r="437" spans="1:9" ht="12.6">
      <c r="A437" s="190" t="s">
        <v>484</v>
      </c>
      <c r="B437" s="5" t="s">
        <v>1790</v>
      </c>
      <c r="C437" s="6">
        <v>3.6755200000000001</v>
      </c>
      <c r="D437" s="308">
        <v>1.0767</v>
      </c>
      <c r="E437" s="141">
        <v>1.0249999999999999</v>
      </c>
      <c r="F437" s="191">
        <v>1.25</v>
      </c>
      <c r="G437" s="99">
        <v>0.8</v>
      </c>
      <c r="H437" s="200" t="s">
        <v>1656</v>
      </c>
      <c r="I437" s="201" t="s">
        <v>1657</v>
      </c>
    </row>
    <row r="438" spans="1:9" ht="12.6">
      <c r="A438" s="190" t="s">
        <v>485</v>
      </c>
      <c r="B438" s="5" t="s">
        <v>1790</v>
      </c>
      <c r="C438" s="6">
        <v>5.4261988303999997</v>
      </c>
      <c r="D438" s="308">
        <v>1.4854000000000001</v>
      </c>
      <c r="E438" s="141">
        <v>1.0249999999999999</v>
      </c>
      <c r="F438" s="191">
        <v>1.25</v>
      </c>
      <c r="G438" s="99">
        <v>0.8</v>
      </c>
      <c r="H438" s="194" t="s">
        <v>1656</v>
      </c>
      <c r="I438" s="195" t="s">
        <v>1657</v>
      </c>
    </row>
    <row r="439" spans="1:9" ht="12.6">
      <c r="A439" s="190" t="s">
        <v>486</v>
      </c>
      <c r="B439" s="5" t="s">
        <v>1790</v>
      </c>
      <c r="C439" s="6">
        <v>9.7882525697999991</v>
      </c>
      <c r="D439" s="308">
        <v>2.4198</v>
      </c>
      <c r="E439" s="141">
        <v>1.0249999999999999</v>
      </c>
      <c r="F439" s="191">
        <v>2.2999999999999998</v>
      </c>
      <c r="G439" s="99">
        <v>0.8</v>
      </c>
      <c r="H439" s="194" t="s">
        <v>1656</v>
      </c>
      <c r="I439" s="195" t="s">
        <v>1658</v>
      </c>
    </row>
    <row r="440" spans="1:9" ht="12.6">
      <c r="A440" s="202" t="s">
        <v>487</v>
      </c>
      <c r="B440" s="89" t="s">
        <v>1790</v>
      </c>
      <c r="C440" s="90">
        <v>19.0912476723</v>
      </c>
      <c r="D440" s="309">
        <v>5.0221999999999998</v>
      </c>
      <c r="E440" s="142">
        <v>1.0249999999999999</v>
      </c>
      <c r="F440" s="143">
        <v>2.2999999999999998</v>
      </c>
      <c r="G440" s="100">
        <v>0.8</v>
      </c>
      <c r="H440" s="119" t="s">
        <v>1656</v>
      </c>
      <c r="I440" s="197" t="s">
        <v>1658</v>
      </c>
    </row>
    <row r="441" spans="1:9" ht="12.6">
      <c r="A441" s="190" t="s">
        <v>488</v>
      </c>
      <c r="B441" s="5" t="s">
        <v>1791</v>
      </c>
      <c r="C441" s="6">
        <v>3.2792862683999999</v>
      </c>
      <c r="D441" s="308">
        <v>0.67279999999999995</v>
      </c>
      <c r="E441" s="141">
        <v>1.0249999999999999</v>
      </c>
      <c r="F441" s="191">
        <v>1.25</v>
      </c>
      <c r="G441" s="99">
        <v>0.8</v>
      </c>
      <c r="H441" s="200" t="s">
        <v>1656</v>
      </c>
      <c r="I441" s="201" t="s">
        <v>1657</v>
      </c>
    </row>
    <row r="442" spans="1:9" ht="12.6">
      <c r="A442" s="190" t="s">
        <v>489</v>
      </c>
      <c r="B442" s="5" t="s">
        <v>1791</v>
      </c>
      <c r="C442" s="6">
        <v>4.2954933649000004</v>
      </c>
      <c r="D442" s="308">
        <v>0.86229999999999996</v>
      </c>
      <c r="E442" s="141">
        <v>1.0249999999999999</v>
      </c>
      <c r="F442" s="191">
        <v>1.25</v>
      </c>
      <c r="G442" s="99">
        <v>0.8</v>
      </c>
      <c r="H442" s="194" t="s">
        <v>1656</v>
      </c>
      <c r="I442" s="195" t="s">
        <v>1657</v>
      </c>
    </row>
    <row r="443" spans="1:9" ht="12.6">
      <c r="A443" s="190" t="s">
        <v>490</v>
      </c>
      <c r="B443" s="5" t="s">
        <v>1791</v>
      </c>
      <c r="C443" s="6">
        <v>6.7131423373999999</v>
      </c>
      <c r="D443" s="308">
        <v>1.2702</v>
      </c>
      <c r="E443" s="141">
        <v>1.0249999999999999</v>
      </c>
      <c r="F443" s="191">
        <v>2.2999999999999998</v>
      </c>
      <c r="G443" s="99">
        <v>0.8</v>
      </c>
      <c r="H443" s="194" t="s">
        <v>1656</v>
      </c>
      <c r="I443" s="195" t="s">
        <v>1658</v>
      </c>
    </row>
    <row r="444" spans="1:9" ht="12.6">
      <c r="A444" s="202" t="s">
        <v>491</v>
      </c>
      <c r="B444" s="89" t="s">
        <v>1791</v>
      </c>
      <c r="C444" s="90">
        <v>11.5357303371</v>
      </c>
      <c r="D444" s="309">
        <v>2.3266</v>
      </c>
      <c r="E444" s="142">
        <v>1.0249999999999999</v>
      </c>
      <c r="F444" s="143">
        <v>2.2999999999999998</v>
      </c>
      <c r="G444" s="100">
        <v>0.8</v>
      </c>
      <c r="H444" s="119" t="s">
        <v>1656</v>
      </c>
      <c r="I444" s="197" t="s">
        <v>1658</v>
      </c>
    </row>
    <row r="445" spans="1:9" ht="12.6">
      <c r="A445" s="190" t="s">
        <v>492</v>
      </c>
      <c r="B445" s="5" t="s">
        <v>1792</v>
      </c>
      <c r="C445" s="6">
        <v>2.5267612646000002</v>
      </c>
      <c r="D445" s="308">
        <v>0.57230000000000003</v>
      </c>
      <c r="E445" s="141">
        <v>1.0249999999999999</v>
      </c>
      <c r="F445" s="191">
        <v>1.25</v>
      </c>
      <c r="G445" s="99">
        <v>0.8</v>
      </c>
      <c r="H445" s="200" t="s">
        <v>1656</v>
      </c>
      <c r="I445" s="201" t="s">
        <v>1657</v>
      </c>
    </row>
    <row r="446" spans="1:9" ht="12.6">
      <c r="A446" s="190" t="s">
        <v>493</v>
      </c>
      <c r="B446" s="5" t="s">
        <v>1792</v>
      </c>
      <c r="C446" s="6">
        <v>3.2355348889000002</v>
      </c>
      <c r="D446" s="308">
        <v>0.70979999999999999</v>
      </c>
      <c r="E446" s="141">
        <v>1.0249999999999999</v>
      </c>
      <c r="F446" s="191">
        <v>1.25</v>
      </c>
      <c r="G446" s="99">
        <v>0.8</v>
      </c>
      <c r="H446" s="194" t="s">
        <v>1656</v>
      </c>
      <c r="I446" s="195" t="s">
        <v>1657</v>
      </c>
    </row>
    <row r="447" spans="1:9" ht="12.6">
      <c r="A447" s="190" t="s">
        <v>494</v>
      </c>
      <c r="B447" s="5" t="s">
        <v>1792</v>
      </c>
      <c r="C447" s="6">
        <v>4.8439285993999999</v>
      </c>
      <c r="D447" s="308">
        <v>1.0667</v>
      </c>
      <c r="E447" s="141">
        <v>1.0249999999999999</v>
      </c>
      <c r="F447" s="191">
        <v>2.2999999999999998</v>
      </c>
      <c r="G447" s="99">
        <v>0.8</v>
      </c>
      <c r="H447" s="194" t="s">
        <v>1656</v>
      </c>
      <c r="I447" s="195" t="s">
        <v>1658</v>
      </c>
    </row>
    <row r="448" spans="1:9" ht="12.6">
      <c r="A448" s="202" t="s">
        <v>495</v>
      </c>
      <c r="B448" s="89" t="s">
        <v>1792</v>
      </c>
      <c r="C448" s="90">
        <v>10.244573082500001</v>
      </c>
      <c r="D448" s="309">
        <v>2.4925999999999999</v>
      </c>
      <c r="E448" s="142">
        <v>1.0249999999999999</v>
      </c>
      <c r="F448" s="143">
        <v>2.2999999999999998</v>
      </c>
      <c r="G448" s="100">
        <v>0.8</v>
      </c>
      <c r="H448" s="119" t="s">
        <v>1656</v>
      </c>
      <c r="I448" s="197" t="s">
        <v>1658</v>
      </c>
    </row>
    <row r="449" spans="1:9" ht="12.6">
      <c r="A449" s="190" t="s">
        <v>496</v>
      </c>
      <c r="B449" s="5" t="s">
        <v>1793</v>
      </c>
      <c r="C449" s="6">
        <v>2.3044315992</v>
      </c>
      <c r="D449" s="308">
        <v>0.5645</v>
      </c>
      <c r="E449" s="141">
        <v>1.0249999999999999</v>
      </c>
      <c r="F449" s="191">
        <v>1.25</v>
      </c>
      <c r="G449" s="99">
        <v>0.8</v>
      </c>
      <c r="H449" s="200" t="s">
        <v>1656</v>
      </c>
      <c r="I449" s="201" t="s">
        <v>1657</v>
      </c>
    </row>
    <row r="450" spans="1:9" ht="12.6">
      <c r="A450" s="190" t="s">
        <v>497</v>
      </c>
      <c r="B450" s="5" t="s">
        <v>1793</v>
      </c>
      <c r="C450" s="6">
        <v>3.1941260745000002</v>
      </c>
      <c r="D450" s="308">
        <v>0.69630000000000003</v>
      </c>
      <c r="E450" s="141">
        <v>1.0249999999999999</v>
      </c>
      <c r="F450" s="191">
        <v>1.25</v>
      </c>
      <c r="G450" s="99">
        <v>0.8</v>
      </c>
      <c r="H450" s="194" t="s">
        <v>1656</v>
      </c>
      <c r="I450" s="195" t="s">
        <v>1657</v>
      </c>
    </row>
    <row r="451" spans="1:9" ht="12.6">
      <c r="A451" s="190" t="s">
        <v>498</v>
      </c>
      <c r="B451" s="5" t="s">
        <v>1793</v>
      </c>
      <c r="C451" s="6">
        <v>4.7277272727000001</v>
      </c>
      <c r="D451" s="308">
        <v>1.0356000000000001</v>
      </c>
      <c r="E451" s="141">
        <v>1.0249999999999999</v>
      </c>
      <c r="F451" s="191">
        <v>2.2999999999999998</v>
      </c>
      <c r="G451" s="99">
        <v>0.8</v>
      </c>
      <c r="H451" s="194" t="s">
        <v>1656</v>
      </c>
      <c r="I451" s="195" t="s">
        <v>1658</v>
      </c>
    </row>
    <row r="452" spans="1:9" ht="12.6">
      <c r="A452" s="202" t="s">
        <v>499</v>
      </c>
      <c r="B452" s="89" t="s">
        <v>1793</v>
      </c>
      <c r="C452" s="90">
        <v>10.3788748565</v>
      </c>
      <c r="D452" s="309">
        <v>2.4245000000000001</v>
      </c>
      <c r="E452" s="142">
        <v>1.0249999999999999</v>
      </c>
      <c r="F452" s="143">
        <v>2.2999999999999998</v>
      </c>
      <c r="G452" s="100">
        <v>0.8</v>
      </c>
      <c r="H452" s="119" t="s">
        <v>1656</v>
      </c>
      <c r="I452" s="197" t="s">
        <v>1658</v>
      </c>
    </row>
    <row r="453" spans="1:9" ht="12.6">
      <c r="A453" s="190" t="s">
        <v>500</v>
      </c>
      <c r="B453" s="5" t="s">
        <v>1794</v>
      </c>
      <c r="C453" s="6">
        <v>1.9776303811</v>
      </c>
      <c r="D453" s="308">
        <v>0.5252</v>
      </c>
      <c r="E453" s="141">
        <v>1.0249999999999999</v>
      </c>
      <c r="F453" s="191">
        <v>1.25</v>
      </c>
      <c r="G453" s="99">
        <v>0.8</v>
      </c>
      <c r="H453" s="200" t="s">
        <v>1656</v>
      </c>
      <c r="I453" s="201" t="s">
        <v>1657</v>
      </c>
    </row>
    <row r="454" spans="1:9" ht="12.6">
      <c r="A454" s="190" t="s">
        <v>501</v>
      </c>
      <c r="B454" s="5" t="s">
        <v>1794</v>
      </c>
      <c r="C454" s="6">
        <v>2.8530147610999999</v>
      </c>
      <c r="D454" s="308">
        <v>0.64159999999999995</v>
      </c>
      <c r="E454" s="141">
        <v>1.0249999999999999</v>
      </c>
      <c r="F454" s="191">
        <v>1.25</v>
      </c>
      <c r="G454" s="99">
        <v>0.8</v>
      </c>
      <c r="H454" s="194" t="s">
        <v>1656</v>
      </c>
      <c r="I454" s="195" t="s">
        <v>1657</v>
      </c>
    </row>
    <row r="455" spans="1:9" ht="12.6">
      <c r="A455" s="190" t="s">
        <v>502</v>
      </c>
      <c r="B455" s="5" t="s">
        <v>1794</v>
      </c>
      <c r="C455" s="6">
        <v>4.7396196691999997</v>
      </c>
      <c r="D455" s="308">
        <v>0.92610000000000003</v>
      </c>
      <c r="E455" s="141">
        <v>1.0249999999999999</v>
      </c>
      <c r="F455" s="191">
        <v>2.2999999999999998</v>
      </c>
      <c r="G455" s="99">
        <v>0.8</v>
      </c>
      <c r="H455" s="194" t="s">
        <v>1656</v>
      </c>
      <c r="I455" s="195" t="s">
        <v>1658</v>
      </c>
    </row>
    <row r="456" spans="1:9" ht="12.6">
      <c r="A456" s="202" t="s">
        <v>503</v>
      </c>
      <c r="B456" s="89" t="s">
        <v>1794</v>
      </c>
      <c r="C456" s="90">
        <v>9.9539978094000006</v>
      </c>
      <c r="D456" s="309">
        <v>2.0385</v>
      </c>
      <c r="E456" s="142">
        <v>1.0249999999999999</v>
      </c>
      <c r="F456" s="143">
        <v>2.2999999999999998</v>
      </c>
      <c r="G456" s="100">
        <v>0.8</v>
      </c>
      <c r="H456" s="119" t="s">
        <v>1656</v>
      </c>
      <c r="I456" s="197" t="s">
        <v>1658</v>
      </c>
    </row>
    <row r="457" spans="1:9" ht="12.6">
      <c r="A457" s="190" t="s">
        <v>504</v>
      </c>
      <c r="B457" s="5" t="s">
        <v>1795</v>
      </c>
      <c r="C457" s="6">
        <v>2.8917305788999998</v>
      </c>
      <c r="D457" s="308">
        <v>0.49059999999999998</v>
      </c>
      <c r="E457" s="141">
        <v>1.0249999999999999</v>
      </c>
      <c r="F457" s="191">
        <v>1.25</v>
      </c>
      <c r="G457" s="99">
        <v>0.8</v>
      </c>
      <c r="H457" s="200" t="s">
        <v>1656</v>
      </c>
      <c r="I457" s="201" t="s">
        <v>1657</v>
      </c>
    </row>
    <row r="458" spans="1:9" ht="12.6">
      <c r="A458" s="190" t="s">
        <v>505</v>
      </c>
      <c r="B458" s="5" t="s">
        <v>1795</v>
      </c>
      <c r="C458" s="6">
        <v>3.6459681403999999</v>
      </c>
      <c r="D458" s="308">
        <v>0.64200000000000002</v>
      </c>
      <c r="E458" s="141">
        <v>1.0249999999999999</v>
      </c>
      <c r="F458" s="191">
        <v>1.25</v>
      </c>
      <c r="G458" s="99">
        <v>0.8</v>
      </c>
      <c r="H458" s="194" t="s">
        <v>1656</v>
      </c>
      <c r="I458" s="195" t="s">
        <v>1657</v>
      </c>
    </row>
    <row r="459" spans="1:9" ht="12.6">
      <c r="A459" s="190" t="s">
        <v>506</v>
      </c>
      <c r="B459" s="5" t="s">
        <v>1795</v>
      </c>
      <c r="C459" s="6">
        <v>5.3367377591</v>
      </c>
      <c r="D459" s="308">
        <v>0.97450000000000003</v>
      </c>
      <c r="E459" s="141">
        <v>1.0249999999999999</v>
      </c>
      <c r="F459" s="191">
        <v>2.2999999999999998</v>
      </c>
      <c r="G459" s="99">
        <v>0.8</v>
      </c>
      <c r="H459" s="194" t="s">
        <v>1656</v>
      </c>
      <c r="I459" s="195" t="s">
        <v>1658</v>
      </c>
    </row>
    <row r="460" spans="1:9" ht="12.6">
      <c r="A460" s="202" t="s">
        <v>507</v>
      </c>
      <c r="B460" s="89" t="s">
        <v>1795</v>
      </c>
      <c r="C460" s="90">
        <v>10.783930510299999</v>
      </c>
      <c r="D460" s="309">
        <v>2.2119</v>
      </c>
      <c r="E460" s="142">
        <v>1.0249999999999999</v>
      </c>
      <c r="F460" s="143">
        <v>2.2999999999999998</v>
      </c>
      <c r="G460" s="100">
        <v>0.8</v>
      </c>
      <c r="H460" s="119" t="s">
        <v>1656</v>
      </c>
      <c r="I460" s="197" t="s">
        <v>1658</v>
      </c>
    </row>
    <row r="461" spans="1:9" ht="12.6">
      <c r="A461" s="190" t="s">
        <v>508</v>
      </c>
      <c r="B461" s="5" t="s">
        <v>1796</v>
      </c>
      <c r="C461" s="6">
        <v>3.3559244419000001</v>
      </c>
      <c r="D461" s="308">
        <v>0.58579999999999999</v>
      </c>
      <c r="E461" s="141">
        <v>1.0249999999999999</v>
      </c>
      <c r="F461" s="191">
        <v>1.25</v>
      </c>
      <c r="G461" s="99">
        <v>0.8</v>
      </c>
      <c r="H461" s="200" t="s">
        <v>1656</v>
      </c>
      <c r="I461" s="201" t="s">
        <v>1657</v>
      </c>
    </row>
    <row r="462" spans="1:9" ht="12.6">
      <c r="A462" s="190" t="s">
        <v>509</v>
      </c>
      <c r="B462" s="5" t="s">
        <v>1796</v>
      </c>
      <c r="C462" s="6">
        <v>4.1244618646999998</v>
      </c>
      <c r="D462" s="308">
        <v>0.70320000000000005</v>
      </c>
      <c r="E462" s="141">
        <v>1.0249999999999999</v>
      </c>
      <c r="F462" s="191">
        <v>1.25</v>
      </c>
      <c r="G462" s="99">
        <v>0.8</v>
      </c>
      <c r="H462" s="194" t="s">
        <v>1656</v>
      </c>
      <c r="I462" s="195" t="s">
        <v>1657</v>
      </c>
    </row>
    <row r="463" spans="1:9" ht="12.6">
      <c r="A463" s="190" t="s">
        <v>510</v>
      </c>
      <c r="B463" s="5" t="s">
        <v>1796</v>
      </c>
      <c r="C463" s="6">
        <v>6.2412686425999997</v>
      </c>
      <c r="D463" s="308">
        <v>1.0585</v>
      </c>
      <c r="E463" s="141">
        <v>1.0249999999999999</v>
      </c>
      <c r="F463" s="191">
        <v>2.2999999999999998</v>
      </c>
      <c r="G463" s="99">
        <v>0.8</v>
      </c>
      <c r="H463" s="194" t="s">
        <v>1656</v>
      </c>
      <c r="I463" s="195" t="s">
        <v>1658</v>
      </c>
    </row>
    <row r="464" spans="1:9" ht="12.6">
      <c r="A464" s="202" t="s">
        <v>511</v>
      </c>
      <c r="B464" s="89" t="s">
        <v>1796</v>
      </c>
      <c r="C464" s="90">
        <v>11.151639344299999</v>
      </c>
      <c r="D464" s="309">
        <v>2.0125000000000002</v>
      </c>
      <c r="E464" s="142">
        <v>1.0249999999999999</v>
      </c>
      <c r="F464" s="143">
        <v>2.2999999999999998</v>
      </c>
      <c r="G464" s="100">
        <v>0.8</v>
      </c>
      <c r="H464" s="119" t="s">
        <v>1656</v>
      </c>
      <c r="I464" s="197" t="s">
        <v>1658</v>
      </c>
    </row>
    <row r="465" spans="1:9" ht="12.6">
      <c r="A465" s="190" t="s">
        <v>512</v>
      </c>
      <c r="B465" s="5" t="s">
        <v>1797</v>
      </c>
      <c r="C465" s="6">
        <v>3.0937213566000001</v>
      </c>
      <c r="D465" s="308">
        <v>0.61619999999999997</v>
      </c>
      <c r="E465" s="141">
        <v>1.0249999999999999</v>
      </c>
      <c r="F465" s="191">
        <v>1.25</v>
      </c>
      <c r="G465" s="99">
        <v>0.8</v>
      </c>
      <c r="H465" s="200" t="s">
        <v>1656</v>
      </c>
      <c r="I465" s="201" t="s">
        <v>1657</v>
      </c>
    </row>
    <row r="466" spans="1:9" ht="12.6">
      <c r="A466" s="190" t="s">
        <v>513</v>
      </c>
      <c r="B466" s="5" t="s">
        <v>1797</v>
      </c>
      <c r="C466" s="6">
        <v>3.9802312569999998</v>
      </c>
      <c r="D466" s="308">
        <v>0.74009999999999998</v>
      </c>
      <c r="E466" s="141">
        <v>1.0249999999999999</v>
      </c>
      <c r="F466" s="191">
        <v>1.25</v>
      </c>
      <c r="G466" s="99">
        <v>0.8</v>
      </c>
      <c r="H466" s="194" t="s">
        <v>1656</v>
      </c>
      <c r="I466" s="195" t="s">
        <v>1657</v>
      </c>
    </row>
    <row r="467" spans="1:9" ht="12.6">
      <c r="A467" s="190" t="s">
        <v>514</v>
      </c>
      <c r="B467" s="5" t="s">
        <v>1797</v>
      </c>
      <c r="C467" s="6">
        <v>6.1433637284999998</v>
      </c>
      <c r="D467" s="308">
        <v>1.1187</v>
      </c>
      <c r="E467" s="141">
        <v>1.0249999999999999</v>
      </c>
      <c r="F467" s="191">
        <v>2.2999999999999998</v>
      </c>
      <c r="G467" s="99">
        <v>0.8</v>
      </c>
      <c r="H467" s="194" t="s">
        <v>1656</v>
      </c>
      <c r="I467" s="195" t="s">
        <v>1658</v>
      </c>
    </row>
    <row r="468" spans="1:9" ht="12.6">
      <c r="A468" s="202" t="s">
        <v>515</v>
      </c>
      <c r="B468" s="89" t="s">
        <v>1797</v>
      </c>
      <c r="C468" s="90">
        <v>11.032258064500001</v>
      </c>
      <c r="D468" s="309">
        <v>2.2625999999999999</v>
      </c>
      <c r="E468" s="142">
        <v>1.0249999999999999</v>
      </c>
      <c r="F468" s="143">
        <v>2.2999999999999998</v>
      </c>
      <c r="G468" s="100">
        <v>0.8</v>
      </c>
      <c r="H468" s="119" t="s">
        <v>1656</v>
      </c>
      <c r="I468" s="197" t="s">
        <v>1658</v>
      </c>
    </row>
    <row r="469" spans="1:9" ht="12.6">
      <c r="A469" s="190" t="s">
        <v>516</v>
      </c>
      <c r="B469" s="5" t="s">
        <v>1798</v>
      </c>
      <c r="C469" s="6">
        <v>2.9002977832000001</v>
      </c>
      <c r="D469" s="308">
        <v>0.47560000000000002</v>
      </c>
      <c r="E469" s="141">
        <v>1.0249999999999999</v>
      </c>
      <c r="F469" s="191">
        <v>1.25</v>
      </c>
      <c r="G469" s="99">
        <v>0.8</v>
      </c>
      <c r="H469" s="200" t="s">
        <v>1656</v>
      </c>
      <c r="I469" s="201" t="s">
        <v>1657</v>
      </c>
    </row>
    <row r="470" spans="1:9" ht="12.6">
      <c r="A470" s="190" t="s">
        <v>517</v>
      </c>
      <c r="B470" s="5" t="s">
        <v>1798</v>
      </c>
      <c r="C470" s="6">
        <v>3.8404064843999999</v>
      </c>
      <c r="D470" s="308">
        <v>0.61170000000000002</v>
      </c>
      <c r="E470" s="141">
        <v>1.0249999999999999</v>
      </c>
      <c r="F470" s="191">
        <v>1.25</v>
      </c>
      <c r="G470" s="99">
        <v>0.8</v>
      </c>
      <c r="H470" s="194" t="s">
        <v>1656</v>
      </c>
      <c r="I470" s="195" t="s">
        <v>1657</v>
      </c>
    </row>
    <row r="471" spans="1:9" ht="12.6">
      <c r="A471" s="190" t="s">
        <v>518</v>
      </c>
      <c r="B471" s="5" t="s">
        <v>1798</v>
      </c>
      <c r="C471" s="6">
        <v>6.0260838063</v>
      </c>
      <c r="D471" s="308">
        <v>0.9698</v>
      </c>
      <c r="E471" s="141">
        <v>1.0249999999999999</v>
      </c>
      <c r="F471" s="191">
        <v>2.2999999999999998</v>
      </c>
      <c r="G471" s="99">
        <v>0.8</v>
      </c>
      <c r="H471" s="194" t="s">
        <v>1656</v>
      </c>
      <c r="I471" s="195" t="s">
        <v>1658</v>
      </c>
    </row>
    <row r="472" spans="1:9" ht="12.6">
      <c r="A472" s="202" t="s">
        <v>519</v>
      </c>
      <c r="B472" s="89" t="s">
        <v>1798</v>
      </c>
      <c r="C472" s="90">
        <v>11.3863854267</v>
      </c>
      <c r="D472" s="309">
        <v>2.2162000000000002</v>
      </c>
      <c r="E472" s="142">
        <v>1.0249999999999999</v>
      </c>
      <c r="F472" s="143">
        <v>2.2999999999999998</v>
      </c>
      <c r="G472" s="100">
        <v>0.8</v>
      </c>
      <c r="H472" s="119" t="s">
        <v>1656</v>
      </c>
      <c r="I472" s="197" t="s">
        <v>1658</v>
      </c>
    </row>
    <row r="473" spans="1:9" ht="12.6">
      <c r="A473" s="190" t="s">
        <v>520</v>
      </c>
      <c r="B473" s="5" t="s">
        <v>1799</v>
      </c>
      <c r="C473" s="6">
        <v>3.3923392943000001</v>
      </c>
      <c r="D473" s="308">
        <v>0.51870000000000005</v>
      </c>
      <c r="E473" s="141">
        <v>1.0249999999999999</v>
      </c>
      <c r="F473" s="191">
        <v>1.25</v>
      </c>
      <c r="G473" s="99">
        <v>0.8</v>
      </c>
      <c r="H473" s="200" t="s">
        <v>1656</v>
      </c>
      <c r="I473" s="201" t="s">
        <v>1657</v>
      </c>
    </row>
    <row r="474" spans="1:9" ht="12.6">
      <c r="A474" s="190" t="s">
        <v>521</v>
      </c>
      <c r="B474" s="5" t="s">
        <v>1799</v>
      </c>
      <c r="C474" s="6">
        <v>4.6301423908999997</v>
      </c>
      <c r="D474" s="308">
        <v>0.71350000000000002</v>
      </c>
      <c r="E474" s="141">
        <v>1.0249999999999999</v>
      </c>
      <c r="F474" s="191">
        <v>1.25</v>
      </c>
      <c r="G474" s="99">
        <v>0.8</v>
      </c>
      <c r="H474" s="194" t="s">
        <v>1656</v>
      </c>
      <c r="I474" s="195" t="s">
        <v>1657</v>
      </c>
    </row>
    <row r="475" spans="1:9" ht="12.6">
      <c r="A475" s="190" t="s">
        <v>522</v>
      </c>
      <c r="B475" s="5" t="s">
        <v>1799</v>
      </c>
      <c r="C475" s="6">
        <v>6.7454205607000004</v>
      </c>
      <c r="D475" s="308">
        <v>1.0726</v>
      </c>
      <c r="E475" s="141">
        <v>1.0249999999999999</v>
      </c>
      <c r="F475" s="191">
        <v>2.2999999999999998</v>
      </c>
      <c r="G475" s="99">
        <v>0.8</v>
      </c>
      <c r="H475" s="194" t="s">
        <v>1656</v>
      </c>
      <c r="I475" s="195" t="s">
        <v>1658</v>
      </c>
    </row>
    <row r="476" spans="1:9" ht="12.6">
      <c r="A476" s="202" t="s">
        <v>523</v>
      </c>
      <c r="B476" s="89" t="s">
        <v>1799</v>
      </c>
      <c r="C476" s="90">
        <v>11.8929292929</v>
      </c>
      <c r="D476" s="309">
        <v>2.2835000000000001</v>
      </c>
      <c r="E476" s="142">
        <v>1.0249999999999999</v>
      </c>
      <c r="F476" s="143">
        <v>2.2999999999999998</v>
      </c>
      <c r="G476" s="100">
        <v>0.8</v>
      </c>
      <c r="H476" s="119" t="s">
        <v>1656</v>
      </c>
      <c r="I476" s="197" t="s">
        <v>1658</v>
      </c>
    </row>
    <row r="477" spans="1:9" ht="12.6">
      <c r="A477" s="190" t="s">
        <v>524</v>
      </c>
      <c r="B477" s="5" t="s">
        <v>1800</v>
      </c>
      <c r="C477" s="6">
        <v>2.2978465199000002</v>
      </c>
      <c r="D477" s="308">
        <v>0.4284</v>
      </c>
      <c r="E477" s="141">
        <v>1.0249999999999999</v>
      </c>
      <c r="F477" s="191">
        <v>1.25</v>
      </c>
      <c r="G477" s="99">
        <v>0.8</v>
      </c>
      <c r="H477" s="200" t="s">
        <v>1656</v>
      </c>
      <c r="I477" s="201" t="s">
        <v>1657</v>
      </c>
    </row>
    <row r="478" spans="1:9" ht="12.6">
      <c r="A478" s="190" t="s">
        <v>525</v>
      </c>
      <c r="B478" s="5" t="s">
        <v>1800</v>
      </c>
      <c r="C478" s="6">
        <v>2.9264587712000001</v>
      </c>
      <c r="D478" s="308">
        <v>0.52070000000000005</v>
      </c>
      <c r="E478" s="141">
        <v>1.0249999999999999</v>
      </c>
      <c r="F478" s="191">
        <v>1.25</v>
      </c>
      <c r="G478" s="99">
        <v>0.8</v>
      </c>
      <c r="H478" s="194" t="s">
        <v>1656</v>
      </c>
      <c r="I478" s="195" t="s">
        <v>1657</v>
      </c>
    </row>
    <row r="479" spans="1:9" ht="12.6">
      <c r="A479" s="190" t="s">
        <v>526</v>
      </c>
      <c r="B479" s="5" t="s">
        <v>1800</v>
      </c>
      <c r="C479" s="6">
        <v>4.3494489286000002</v>
      </c>
      <c r="D479" s="308">
        <v>0.7389</v>
      </c>
      <c r="E479" s="141">
        <v>1.0249999999999999</v>
      </c>
      <c r="F479" s="191">
        <v>2.2999999999999998</v>
      </c>
      <c r="G479" s="99">
        <v>0.8</v>
      </c>
      <c r="H479" s="194" t="s">
        <v>1656</v>
      </c>
      <c r="I479" s="195" t="s">
        <v>1658</v>
      </c>
    </row>
    <row r="480" spans="1:9" ht="12.6">
      <c r="A480" s="202" t="s">
        <v>527</v>
      </c>
      <c r="B480" s="89" t="s">
        <v>1800</v>
      </c>
      <c r="C480" s="90">
        <v>9.3289106144999998</v>
      </c>
      <c r="D480" s="309">
        <v>1.6892</v>
      </c>
      <c r="E480" s="142">
        <v>1.0249999999999999</v>
      </c>
      <c r="F480" s="143">
        <v>2.2999999999999998</v>
      </c>
      <c r="G480" s="100">
        <v>0.8</v>
      </c>
      <c r="H480" s="119" t="s">
        <v>1656</v>
      </c>
      <c r="I480" s="197" t="s">
        <v>1658</v>
      </c>
    </row>
    <row r="481" spans="1:9" ht="12.6">
      <c r="A481" s="190" t="s">
        <v>528</v>
      </c>
      <c r="B481" s="5" t="s">
        <v>1801</v>
      </c>
      <c r="C481" s="6">
        <v>2.2344994234</v>
      </c>
      <c r="D481" s="308">
        <v>0.48649999999999999</v>
      </c>
      <c r="E481" s="141">
        <v>1.0249999999999999</v>
      </c>
      <c r="F481" s="191">
        <v>1.25</v>
      </c>
      <c r="G481" s="99">
        <v>0.8</v>
      </c>
      <c r="H481" s="200" t="s">
        <v>1656</v>
      </c>
      <c r="I481" s="201" t="s">
        <v>1657</v>
      </c>
    </row>
    <row r="482" spans="1:9" ht="12.6">
      <c r="A482" s="190" t="s">
        <v>529</v>
      </c>
      <c r="B482" s="5" t="s">
        <v>1801</v>
      </c>
      <c r="C482" s="6">
        <v>2.9479885851000001</v>
      </c>
      <c r="D482" s="308">
        <v>0.60309999999999997</v>
      </c>
      <c r="E482" s="141">
        <v>1.0249999999999999</v>
      </c>
      <c r="F482" s="191">
        <v>1.25</v>
      </c>
      <c r="G482" s="99">
        <v>0.8</v>
      </c>
      <c r="H482" s="194" t="s">
        <v>1656</v>
      </c>
      <c r="I482" s="195" t="s">
        <v>1657</v>
      </c>
    </row>
    <row r="483" spans="1:9" ht="12.6">
      <c r="A483" s="190" t="s">
        <v>530</v>
      </c>
      <c r="B483" s="5" t="s">
        <v>1801</v>
      </c>
      <c r="C483" s="6">
        <v>4.2077981650999998</v>
      </c>
      <c r="D483" s="308">
        <v>0.81499999999999995</v>
      </c>
      <c r="E483" s="141">
        <v>1.0249999999999999</v>
      </c>
      <c r="F483" s="191">
        <v>2.2999999999999998</v>
      </c>
      <c r="G483" s="99">
        <v>0.8</v>
      </c>
      <c r="H483" s="194" t="s">
        <v>1656</v>
      </c>
      <c r="I483" s="195" t="s">
        <v>1658</v>
      </c>
    </row>
    <row r="484" spans="1:9" ht="12.6">
      <c r="A484" s="202" t="s">
        <v>531</v>
      </c>
      <c r="B484" s="89" t="s">
        <v>1801</v>
      </c>
      <c r="C484" s="90">
        <v>7.6484149855999997</v>
      </c>
      <c r="D484" s="309">
        <v>1.5609999999999999</v>
      </c>
      <c r="E484" s="142">
        <v>1.0249999999999999</v>
      </c>
      <c r="F484" s="143">
        <v>2.2999999999999998</v>
      </c>
      <c r="G484" s="100">
        <v>0.8</v>
      </c>
      <c r="H484" s="119" t="s">
        <v>1656</v>
      </c>
      <c r="I484" s="197" t="s">
        <v>1658</v>
      </c>
    </row>
    <row r="485" spans="1:9" ht="12.6">
      <c r="A485" s="190" t="s">
        <v>532</v>
      </c>
      <c r="B485" s="5" t="s">
        <v>1802</v>
      </c>
      <c r="C485" s="6">
        <v>3.2754635850999998</v>
      </c>
      <c r="D485" s="308">
        <v>0.52969999999999995</v>
      </c>
      <c r="E485" s="141">
        <v>1.0249999999999999</v>
      </c>
      <c r="F485" s="191">
        <v>1.25</v>
      </c>
      <c r="G485" s="99">
        <v>0.8</v>
      </c>
      <c r="H485" s="200" t="s">
        <v>1656</v>
      </c>
      <c r="I485" s="201" t="s">
        <v>1657</v>
      </c>
    </row>
    <row r="486" spans="1:9" ht="12.6">
      <c r="A486" s="190" t="s">
        <v>533</v>
      </c>
      <c r="B486" s="5" t="s">
        <v>1802</v>
      </c>
      <c r="C486" s="6">
        <v>4.0231987928999997</v>
      </c>
      <c r="D486" s="308">
        <v>0.71150000000000002</v>
      </c>
      <c r="E486" s="141">
        <v>1.0249999999999999</v>
      </c>
      <c r="F486" s="191">
        <v>1.25</v>
      </c>
      <c r="G486" s="99">
        <v>0.8</v>
      </c>
      <c r="H486" s="194" t="s">
        <v>1656</v>
      </c>
      <c r="I486" s="195" t="s">
        <v>1657</v>
      </c>
    </row>
    <row r="487" spans="1:9" ht="12.6">
      <c r="A487" s="190" t="s">
        <v>534</v>
      </c>
      <c r="B487" s="5" t="s">
        <v>1802</v>
      </c>
      <c r="C487" s="6">
        <v>6.1888720144000002</v>
      </c>
      <c r="D487" s="308">
        <v>1.0908</v>
      </c>
      <c r="E487" s="141">
        <v>1.0249999999999999</v>
      </c>
      <c r="F487" s="191">
        <v>2.2999999999999998</v>
      </c>
      <c r="G487" s="99">
        <v>0.8</v>
      </c>
      <c r="H487" s="194" t="s">
        <v>1656</v>
      </c>
      <c r="I487" s="195" t="s">
        <v>1658</v>
      </c>
    </row>
    <row r="488" spans="1:9" ht="12.6">
      <c r="A488" s="202" t="s">
        <v>535</v>
      </c>
      <c r="B488" s="89" t="s">
        <v>1802</v>
      </c>
      <c r="C488" s="90">
        <v>11.6719955899</v>
      </c>
      <c r="D488" s="309">
        <v>2.4346999999999999</v>
      </c>
      <c r="E488" s="142">
        <v>1.0249999999999999</v>
      </c>
      <c r="F488" s="143">
        <v>2.2999999999999998</v>
      </c>
      <c r="G488" s="100">
        <v>0.8</v>
      </c>
      <c r="H488" s="119" t="s">
        <v>1656</v>
      </c>
      <c r="I488" s="197" t="s">
        <v>1658</v>
      </c>
    </row>
    <row r="489" spans="1:9" ht="12.6">
      <c r="A489" s="190" t="s">
        <v>536</v>
      </c>
      <c r="B489" s="5" t="s">
        <v>1803</v>
      </c>
      <c r="C489" s="6">
        <v>2.5573437499999998</v>
      </c>
      <c r="D489" s="308">
        <v>0.53490000000000004</v>
      </c>
      <c r="E489" s="141">
        <v>1.0249999999999999</v>
      </c>
      <c r="F489" s="191">
        <v>1.25</v>
      </c>
      <c r="G489" s="99">
        <v>0.8</v>
      </c>
      <c r="H489" s="200" t="s">
        <v>1656</v>
      </c>
      <c r="I489" s="201" t="s">
        <v>1657</v>
      </c>
    </row>
    <row r="490" spans="1:9" ht="12.6">
      <c r="A490" s="190" t="s">
        <v>537</v>
      </c>
      <c r="B490" s="5" t="s">
        <v>1803</v>
      </c>
      <c r="C490" s="6">
        <v>3.3899598709999998</v>
      </c>
      <c r="D490" s="308">
        <v>0.68830000000000002</v>
      </c>
      <c r="E490" s="141">
        <v>1.0249999999999999</v>
      </c>
      <c r="F490" s="191">
        <v>1.25</v>
      </c>
      <c r="G490" s="99">
        <v>0.8</v>
      </c>
      <c r="H490" s="194" t="s">
        <v>1656</v>
      </c>
      <c r="I490" s="195" t="s">
        <v>1657</v>
      </c>
    </row>
    <row r="491" spans="1:9" ht="12.6">
      <c r="A491" s="190" t="s">
        <v>538</v>
      </c>
      <c r="B491" s="5" t="s">
        <v>1803</v>
      </c>
      <c r="C491" s="6">
        <v>5.0980292084999999</v>
      </c>
      <c r="D491" s="308">
        <v>1.0279</v>
      </c>
      <c r="E491" s="141">
        <v>1.0249999999999999</v>
      </c>
      <c r="F491" s="191">
        <v>2.2999999999999998</v>
      </c>
      <c r="G491" s="99">
        <v>0.8</v>
      </c>
      <c r="H491" s="194" t="s">
        <v>1656</v>
      </c>
      <c r="I491" s="195" t="s">
        <v>1658</v>
      </c>
    </row>
    <row r="492" spans="1:9" ht="12.6">
      <c r="A492" s="202" t="s">
        <v>539</v>
      </c>
      <c r="B492" s="89" t="s">
        <v>1803</v>
      </c>
      <c r="C492" s="90">
        <v>9.3372549019999997</v>
      </c>
      <c r="D492" s="309">
        <v>2.1293000000000002</v>
      </c>
      <c r="E492" s="142">
        <v>1.0249999999999999</v>
      </c>
      <c r="F492" s="143">
        <v>2.2999999999999998</v>
      </c>
      <c r="G492" s="100">
        <v>0.8</v>
      </c>
      <c r="H492" s="119" t="s">
        <v>1656</v>
      </c>
      <c r="I492" s="197" t="s">
        <v>1658</v>
      </c>
    </row>
    <row r="493" spans="1:9" ht="12.6">
      <c r="A493" s="190" t="s">
        <v>540</v>
      </c>
      <c r="B493" s="5" t="s">
        <v>1804</v>
      </c>
      <c r="C493" s="6">
        <v>2.5493140046999998</v>
      </c>
      <c r="D493" s="308">
        <v>0.50180000000000002</v>
      </c>
      <c r="E493" s="141">
        <v>1.0249999999999999</v>
      </c>
      <c r="F493" s="191">
        <v>1.25</v>
      </c>
      <c r="G493" s="99">
        <v>0.8</v>
      </c>
      <c r="H493" s="200" t="s">
        <v>1656</v>
      </c>
      <c r="I493" s="201" t="s">
        <v>1657</v>
      </c>
    </row>
    <row r="494" spans="1:9" ht="12.6">
      <c r="A494" s="190" t="s">
        <v>541</v>
      </c>
      <c r="B494" s="5" t="s">
        <v>1804</v>
      </c>
      <c r="C494" s="6">
        <v>3.5577142856999999</v>
      </c>
      <c r="D494" s="308">
        <v>0.66990000000000005</v>
      </c>
      <c r="E494" s="141">
        <v>1.0249999999999999</v>
      </c>
      <c r="F494" s="191">
        <v>1.25</v>
      </c>
      <c r="G494" s="99">
        <v>0.8</v>
      </c>
      <c r="H494" s="194" t="s">
        <v>1656</v>
      </c>
      <c r="I494" s="195" t="s">
        <v>1657</v>
      </c>
    </row>
    <row r="495" spans="1:9" ht="12.6">
      <c r="A495" s="190" t="s">
        <v>542</v>
      </c>
      <c r="B495" s="5" t="s">
        <v>1804</v>
      </c>
      <c r="C495" s="6">
        <v>5.2389181405</v>
      </c>
      <c r="D495" s="308">
        <v>0.97360000000000002</v>
      </c>
      <c r="E495" s="141">
        <v>1.0249999999999999</v>
      </c>
      <c r="F495" s="191">
        <v>2.2999999999999998</v>
      </c>
      <c r="G495" s="99">
        <v>0.8</v>
      </c>
      <c r="H495" s="194" t="s">
        <v>1656</v>
      </c>
      <c r="I495" s="195" t="s">
        <v>1658</v>
      </c>
    </row>
    <row r="496" spans="1:9" ht="12.6">
      <c r="A496" s="202" t="s">
        <v>543</v>
      </c>
      <c r="B496" s="89" t="s">
        <v>1804</v>
      </c>
      <c r="C496" s="90">
        <v>10.3799846626</v>
      </c>
      <c r="D496" s="309">
        <v>2.0878000000000001</v>
      </c>
      <c r="E496" s="142">
        <v>1.0249999999999999</v>
      </c>
      <c r="F496" s="143">
        <v>2.2999999999999998</v>
      </c>
      <c r="G496" s="100">
        <v>0.8</v>
      </c>
      <c r="H496" s="119" t="s">
        <v>1656</v>
      </c>
      <c r="I496" s="197" t="s">
        <v>1658</v>
      </c>
    </row>
    <row r="497" spans="1:9" ht="12.6">
      <c r="A497" s="190" t="s">
        <v>544</v>
      </c>
      <c r="B497" s="5" t="s">
        <v>1805</v>
      </c>
      <c r="C497" s="6">
        <v>4.3971871969</v>
      </c>
      <c r="D497" s="308">
        <v>1.5658000000000001</v>
      </c>
      <c r="E497" s="141">
        <v>1.0249999999999999</v>
      </c>
      <c r="F497" s="191">
        <v>1.25</v>
      </c>
      <c r="G497" s="99">
        <v>0.8</v>
      </c>
      <c r="H497" s="200" t="s">
        <v>1656</v>
      </c>
      <c r="I497" s="201" t="s">
        <v>1657</v>
      </c>
    </row>
    <row r="498" spans="1:9" ht="12.6">
      <c r="A498" s="190" t="s">
        <v>545</v>
      </c>
      <c r="B498" s="5" t="s">
        <v>1805</v>
      </c>
      <c r="C498" s="6">
        <v>5.8438247012</v>
      </c>
      <c r="D498" s="308">
        <v>2.0691999999999999</v>
      </c>
      <c r="E498" s="141">
        <v>1.0249999999999999</v>
      </c>
      <c r="F498" s="191">
        <v>1.25</v>
      </c>
      <c r="G498" s="99">
        <v>0.8</v>
      </c>
      <c r="H498" s="194" t="s">
        <v>1656</v>
      </c>
      <c r="I498" s="195" t="s">
        <v>1657</v>
      </c>
    </row>
    <row r="499" spans="1:9" ht="12.6">
      <c r="A499" s="190" t="s">
        <v>546</v>
      </c>
      <c r="B499" s="5" t="s">
        <v>1805</v>
      </c>
      <c r="C499" s="6">
        <v>10.154489682099999</v>
      </c>
      <c r="D499" s="308">
        <v>3.2475999999999998</v>
      </c>
      <c r="E499" s="141">
        <v>1.0249999999999999</v>
      </c>
      <c r="F499" s="191">
        <v>2.2999999999999998</v>
      </c>
      <c r="G499" s="99">
        <v>0.8</v>
      </c>
      <c r="H499" s="194" t="s">
        <v>1656</v>
      </c>
      <c r="I499" s="195" t="s">
        <v>1658</v>
      </c>
    </row>
    <row r="500" spans="1:9" ht="12.6">
      <c r="A500" s="202" t="s">
        <v>547</v>
      </c>
      <c r="B500" s="89" t="s">
        <v>1805</v>
      </c>
      <c r="C500" s="90">
        <v>21.428072219000001</v>
      </c>
      <c r="D500" s="309">
        <v>6.5785</v>
      </c>
      <c r="E500" s="142">
        <v>1.0249999999999999</v>
      </c>
      <c r="F500" s="143">
        <v>2.2999999999999998</v>
      </c>
      <c r="G500" s="100">
        <v>0.8</v>
      </c>
      <c r="H500" s="119" t="s">
        <v>1656</v>
      </c>
      <c r="I500" s="197" t="s">
        <v>1658</v>
      </c>
    </row>
    <row r="501" spans="1:9" ht="12.6">
      <c r="A501" s="190" t="s">
        <v>548</v>
      </c>
      <c r="B501" s="5" t="s">
        <v>1806</v>
      </c>
      <c r="C501" s="6">
        <v>4.3521594684</v>
      </c>
      <c r="D501" s="308">
        <v>1.3023</v>
      </c>
      <c r="E501" s="141">
        <v>1.0249999999999999</v>
      </c>
      <c r="F501" s="191">
        <v>1.25</v>
      </c>
      <c r="G501" s="99">
        <v>0.8</v>
      </c>
      <c r="H501" s="200" t="s">
        <v>1656</v>
      </c>
      <c r="I501" s="201" t="s">
        <v>1657</v>
      </c>
    </row>
    <row r="502" spans="1:9" ht="12.6">
      <c r="A502" s="190" t="s">
        <v>549</v>
      </c>
      <c r="B502" s="5" t="s">
        <v>1806</v>
      </c>
      <c r="C502" s="6">
        <v>6.6732348112000004</v>
      </c>
      <c r="D502" s="308">
        <v>1.8120000000000001</v>
      </c>
      <c r="E502" s="141">
        <v>1.0249999999999999</v>
      </c>
      <c r="F502" s="191">
        <v>1.25</v>
      </c>
      <c r="G502" s="99">
        <v>0.8</v>
      </c>
      <c r="H502" s="194" t="s">
        <v>1656</v>
      </c>
      <c r="I502" s="195" t="s">
        <v>1657</v>
      </c>
    </row>
    <row r="503" spans="1:9" ht="12.6">
      <c r="A503" s="190" t="s">
        <v>550</v>
      </c>
      <c r="B503" s="5" t="s">
        <v>1806</v>
      </c>
      <c r="C503" s="6">
        <v>10.6454545455</v>
      </c>
      <c r="D503" s="308">
        <v>2.7402000000000002</v>
      </c>
      <c r="E503" s="141">
        <v>1.0249999999999999</v>
      </c>
      <c r="F503" s="191">
        <v>2.2999999999999998</v>
      </c>
      <c r="G503" s="99">
        <v>0.8</v>
      </c>
      <c r="H503" s="194" t="s">
        <v>1656</v>
      </c>
      <c r="I503" s="195" t="s">
        <v>1658</v>
      </c>
    </row>
    <row r="504" spans="1:9" ht="12.6">
      <c r="A504" s="202" t="s">
        <v>551</v>
      </c>
      <c r="B504" s="89" t="s">
        <v>1806</v>
      </c>
      <c r="C504" s="90">
        <v>19.5263157895</v>
      </c>
      <c r="D504" s="309">
        <v>5.0342000000000002</v>
      </c>
      <c r="E504" s="142">
        <v>1.0249999999999999</v>
      </c>
      <c r="F504" s="143">
        <v>2.2999999999999998</v>
      </c>
      <c r="G504" s="100">
        <v>0.8</v>
      </c>
      <c r="H504" s="119" t="s">
        <v>1656</v>
      </c>
      <c r="I504" s="197" t="s">
        <v>1658</v>
      </c>
    </row>
    <row r="505" spans="1:9" ht="12.6">
      <c r="A505" s="190" t="s">
        <v>552</v>
      </c>
      <c r="B505" s="5" t="s">
        <v>1807</v>
      </c>
      <c r="C505" s="6">
        <v>4.0057894737000002</v>
      </c>
      <c r="D505" s="308">
        <v>1.1351</v>
      </c>
      <c r="E505" s="141">
        <v>1.0249999999999999</v>
      </c>
      <c r="F505" s="191">
        <v>1.25</v>
      </c>
      <c r="G505" s="99">
        <v>0.8</v>
      </c>
      <c r="H505" s="200" t="s">
        <v>1656</v>
      </c>
      <c r="I505" s="201" t="s">
        <v>1657</v>
      </c>
    </row>
    <row r="506" spans="1:9" ht="12.6">
      <c r="A506" s="190" t="s">
        <v>553</v>
      </c>
      <c r="B506" s="5" t="s">
        <v>1807</v>
      </c>
      <c r="C506" s="6">
        <v>5.6764179103999997</v>
      </c>
      <c r="D506" s="308">
        <v>1.4971000000000001</v>
      </c>
      <c r="E506" s="141">
        <v>1.0249999999999999</v>
      </c>
      <c r="F506" s="191">
        <v>1.25</v>
      </c>
      <c r="G506" s="99">
        <v>0.8</v>
      </c>
      <c r="H506" s="194" t="s">
        <v>1656</v>
      </c>
      <c r="I506" s="195" t="s">
        <v>1657</v>
      </c>
    </row>
    <row r="507" spans="1:9" ht="12.6">
      <c r="A507" s="190" t="s">
        <v>554</v>
      </c>
      <c r="B507" s="5" t="s">
        <v>1807</v>
      </c>
      <c r="C507" s="6">
        <v>8.6799849226999992</v>
      </c>
      <c r="D507" s="308">
        <v>2.2408999999999999</v>
      </c>
      <c r="E507" s="141">
        <v>1.0249999999999999</v>
      </c>
      <c r="F507" s="191">
        <v>2.2999999999999998</v>
      </c>
      <c r="G507" s="99">
        <v>0.8</v>
      </c>
      <c r="H507" s="194" t="s">
        <v>1656</v>
      </c>
      <c r="I507" s="195" t="s">
        <v>1658</v>
      </c>
    </row>
    <row r="508" spans="1:9" ht="12.6">
      <c r="A508" s="202" t="s">
        <v>555</v>
      </c>
      <c r="B508" s="89" t="s">
        <v>1807</v>
      </c>
      <c r="C508" s="90">
        <v>16.298102981</v>
      </c>
      <c r="D508" s="309">
        <v>4.5827</v>
      </c>
      <c r="E508" s="142">
        <v>1.0249999999999999</v>
      </c>
      <c r="F508" s="143">
        <v>2.2999999999999998</v>
      </c>
      <c r="G508" s="100">
        <v>0.8</v>
      </c>
      <c r="H508" s="119" t="s">
        <v>1656</v>
      </c>
      <c r="I508" s="197" t="s">
        <v>1658</v>
      </c>
    </row>
    <row r="509" spans="1:9" ht="12.6">
      <c r="A509" s="190" t="s">
        <v>556</v>
      </c>
      <c r="B509" s="5" t="s">
        <v>1808</v>
      </c>
      <c r="C509" s="6">
        <v>2.3963405879000002</v>
      </c>
      <c r="D509" s="308">
        <v>0.9698</v>
      </c>
      <c r="E509" s="141">
        <v>1.0249999999999999</v>
      </c>
      <c r="F509" s="191">
        <v>1.25</v>
      </c>
      <c r="G509" s="99">
        <v>0.8</v>
      </c>
      <c r="H509" s="200" t="s">
        <v>1656</v>
      </c>
      <c r="I509" s="201" t="s">
        <v>1657</v>
      </c>
    </row>
    <row r="510" spans="1:9" ht="12.6">
      <c r="A510" s="190" t="s">
        <v>557</v>
      </c>
      <c r="B510" s="5" t="s">
        <v>1808</v>
      </c>
      <c r="C510" s="6">
        <v>3.6447038097000002</v>
      </c>
      <c r="D510" s="308">
        <v>1.2272000000000001</v>
      </c>
      <c r="E510" s="141">
        <v>1.0249999999999999</v>
      </c>
      <c r="F510" s="191">
        <v>1.25</v>
      </c>
      <c r="G510" s="99">
        <v>0.8</v>
      </c>
      <c r="H510" s="194" t="s">
        <v>1656</v>
      </c>
      <c r="I510" s="195" t="s">
        <v>1657</v>
      </c>
    </row>
    <row r="511" spans="1:9" ht="12.6">
      <c r="A511" s="190" t="s">
        <v>558</v>
      </c>
      <c r="B511" s="5" t="s">
        <v>1808</v>
      </c>
      <c r="C511" s="6">
        <v>6.1102257635999999</v>
      </c>
      <c r="D511" s="308">
        <v>1.6718</v>
      </c>
      <c r="E511" s="141">
        <v>1.0249999999999999</v>
      </c>
      <c r="F511" s="191">
        <v>2.2999999999999998</v>
      </c>
      <c r="G511" s="99">
        <v>0.8</v>
      </c>
      <c r="H511" s="194" t="s">
        <v>1656</v>
      </c>
      <c r="I511" s="195" t="s">
        <v>1658</v>
      </c>
    </row>
    <row r="512" spans="1:9" ht="12.6">
      <c r="A512" s="202" t="s">
        <v>559</v>
      </c>
      <c r="B512" s="89" t="s">
        <v>1808</v>
      </c>
      <c r="C512" s="90">
        <v>12.9096418733</v>
      </c>
      <c r="D512" s="309">
        <v>3.5430999999999999</v>
      </c>
      <c r="E512" s="142">
        <v>1.0249999999999999</v>
      </c>
      <c r="F512" s="143">
        <v>2.2999999999999998</v>
      </c>
      <c r="G512" s="100">
        <v>0.8</v>
      </c>
      <c r="H512" s="119" t="s">
        <v>1656</v>
      </c>
      <c r="I512" s="197" t="s">
        <v>1658</v>
      </c>
    </row>
    <row r="513" spans="1:9" ht="12.6">
      <c r="A513" s="190" t="s">
        <v>560</v>
      </c>
      <c r="B513" s="5" t="s">
        <v>1809</v>
      </c>
      <c r="C513" s="6">
        <v>4.3347578348000004</v>
      </c>
      <c r="D513" s="308">
        <v>1.2914000000000001</v>
      </c>
      <c r="E513" s="141">
        <v>1.0249999999999999</v>
      </c>
      <c r="F513" s="191">
        <v>1.25</v>
      </c>
      <c r="G513" s="99">
        <v>0.8</v>
      </c>
      <c r="H513" s="200" t="s">
        <v>1656</v>
      </c>
      <c r="I513" s="201" t="s">
        <v>1657</v>
      </c>
    </row>
    <row r="514" spans="1:9" ht="12.6">
      <c r="A514" s="190" t="s">
        <v>561</v>
      </c>
      <c r="B514" s="5" t="s">
        <v>1809</v>
      </c>
      <c r="C514" s="6">
        <v>5.7207293665999996</v>
      </c>
      <c r="D514" s="308">
        <v>1.5818000000000001</v>
      </c>
      <c r="E514" s="141">
        <v>1.0249999999999999</v>
      </c>
      <c r="F514" s="191">
        <v>1.25</v>
      </c>
      <c r="G514" s="99">
        <v>0.8</v>
      </c>
      <c r="H514" s="194" t="s">
        <v>1656</v>
      </c>
      <c r="I514" s="195" t="s">
        <v>1657</v>
      </c>
    </row>
    <row r="515" spans="1:9" ht="12.6">
      <c r="A515" s="190" t="s">
        <v>562</v>
      </c>
      <c r="B515" s="5" t="s">
        <v>1809</v>
      </c>
      <c r="C515" s="6">
        <v>10.291072768199999</v>
      </c>
      <c r="D515" s="308">
        <v>2.4472</v>
      </c>
      <c r="E515" s="141">
        <v>1.0249999999999999</v>
      </c>
      <c r="F515" s="191">
        <v>2.2999999999999998</v>
      </c>
      <c r="G515" s="99">
        <v>0.8</v>
      </c>
      <c r="H515" s="194" t="s">
        <v>1656</v>
      </c>
      <c r="I515" s="195" t="s">
        <v>1658</v>
      </c>
    </row>
    <row r="516" spans="1:9" ht="12.6">
      <c r="A516" s="202" t="s">
        <v>563</v>
      </c>
      <c r="B516" s="89" t="s">
        <v>1809</v>
      </c>
      <c r="C516" s="90">
        <v>20.356854838699999</v>
      </c>
      <c r="D516" s="309">
        <v>5.3151000000000002</v>
      </c>
      <c r="E516" s="142">
        <v>1.0249999999999999</v>
      </c>
      <c r="F516" s="143">
        <v>2.2999999999999998</v>
      </c>
      <c r="G516" s="100">
        <v>0.8</v>
      </c>
      <c r="H516" s="119" t="s">
        <v>1656</v>
      </c>
      <c r="I516" s="197" t="s">
        <v>1658</v>
      </c>
    </row>
    <row r="517" spans="1:9" ht="12.6">
      <c r="A517" s="190" t="s">
        <v>564</v>
      </c>
      <c r="B517" s="5" t="s">
        <v>1810</v>
      </c>
      <c r="C517" s="6">
        <v>2.7474940334000002</v>
      </c>
      <c r="D517" s="308">
        <v>0.50160000000000005</v>
      </c>
      <c r="E517" s="141">
        <v>1.0249999999999999</v>
      </c>
      <c r="F517" s="191">
        <v>1.25</v>
      </c>
      <c r="G517" s="99">
        <v>0.8</v>
      </c>
      <c r="H517" s="200" t="s">
        <v>1656</v>
      </c>
      <c r="I517" s="201" t="s">
        <v>1657</v>
      </c>
    </row>
    <row r="518" spans="1:9" ht="12.6">
      <c r="A518" s="190" t="s">
        <v>565</v>
      </c>
      <c r="B518" s="5" t="s">
        <v>1810</v>
      </c>
      <c r="C518" s="6">
        <v>3.5631647848000001</v>
      </c>
      <c r="D518" s="308">
        <v>0.63480000000000003</v>
      </c>
      <c r="E518" s="141">
        <v>1.0249999999999999</v>
      </c>
      <c r="F518" s="191">
        <v>1.25</v>
      </c>
      <c r="G518" s="99">
        <v>0.8</v>
      </c>
      <c r="H518" s="194" t="s">
        <v>1656</v>
      </c>
      <c r="I518" s="195" t="s">
        <v>1657</v>
      </c>
    </row>
    <row r="519" spans="1:9" ht="12.6">
      <c r="A519" s="190" t="s">
        <v>566</v>
      </c>
      <c r="B519" s="5" t="s">
        <v>1810</v>
      </c>
      <c r="C519" s="6">
        <v>5.6776057176999997</v>
      </c>
      <c r="D519" s="308">
        <v>1.0525</v>
      </c>
      <c r="E519" s="141">
        <v>1.0249999999999999</v>
      </c>
      <c r="F519" s="191">
        <v>2.2999999999999998</v>
      </c>
      <c r="G519" s="99">
        <v>0.8</v>
      </c>
      <c r="H519" s="194" t="s">
        <v>1656</v>
      </c>
      <c r="I519" s="195" t="s">
        <v>1658</v>
      </c>
    </row>
    <row r="520" spans="1:9" ht="12.6">
      <c r="A520" s="202" t="s">
        <v>567</v>
      </c>
      <c r="B520" s="89" t="s">
        <v>1810</v>
      </c>
      <c r="C520" s="90">
        <v>11.571714285700001</v>
      </c>
      <c r="D520" s="309">
        <v>2.6543000000000001</v>
      </c>
      <c r="E520" s="142">
        <v>1.0249999999999999</v>
      </c>
      <c r="F520" s="143">
        <v>2.2999999999999998</v>
      </c>
      <c r="G520" s="100">
        <v>0.8</v>
      </c>
      <c r="H520" s="119" t="s">
        <v>1656</v>
      </c>
      <c r="I520" s="197" t="s">
        <v>1658</v>
      </c>
    </row>
    <row r="521" spans="1:9" ht="12.6">
      <c r="A521" s="190" t="s">
        <v>568</v>
      </c>
      <c r="B521" s="5" t="s">
        <v>1811</v>
      </c>
      <c r="C521" s="6">
        <v>2.7508650519</v>
      </c>
      <c r="D521" s="308">
        <v>0.51259999999999994</v>
      </c>
      <c r="E521" s="141">
        <v>1.0249999999999999</v>
      </c>
      <c r="F521" s="191">
        <v>1.25</v>
      </c>
      <c r="G521" s="99">
        <v>0.8</v>
      </c>
      <c r="H521" s="200" t="s">
        <v>1656</v>
      </c>
      <c r="I521" s="201" t="s">
        <v>1657</v>
      </c>
    </row>
    <row r="522" spans="1:9" ht="12.6">
      <c r="A522" s="190" t="s">
        <v>569</v>
      </c>
      <c r="B522" s="5" t="s">
        <v>1811</v>
      </c>
      <c r="C522" s="6">
        <v>3.4043762921999998</v>
      </c>
      <c r="D522" s="308">
        <v>0.64229999999999998</v>
      </c>
      <c r="E522" s="141">
        <v>1.0249999999999999</v>
      </c>
      <c r="F522" s="191">
        <v>1.25</v>
      </c>
      <c r="G522" s="99">
        <v>0.8</v>
      </c>
      <c r="H522" s="194" t="s">
        <v>1656</v>
      </c>
      <c r="I522" s="195" t="s">
        <v>1657</v>
      </c>
    </row>
    <row r="523" spans="1:9" ht="12.6">
      <c r="A523" s="190" t="s">
        <v>570</v>
      </c>
      <c r="B523" s="5" t="s">
        <v>1811</v>
      </c>
      <c r="C523" s="6">
        <v>5.3334093501000002</v>
      </c>
      <c r="D523" s="308">
        <v>1.0234000000000001</v>
      </c>
      <c r="E523" s="141">
        <v>1.0249999999999999</v>
      </c>
      <c r="F523" s="191">
        <v>2.2999999999999998</v>
      </c>
      <c r="G523" s="99">
        <v>0.8</v>
      </c>
      <c r="H523" s="194" t="s">
        <v>1656</v>
      </c>
      <c r="I523" s="195" t="s">
        <v>1658</v>
      </c>
    </row>
    <row r="524" spans="1:9" ht="12.6">
      <c r="A524" s="202" t="s">
        <v>571</v>
      </c>
      <c r="B524" s="89" t="s">
        <v>1811</v>
      </c>
      <c r="C524" s="90">
        <v>10.647717842300001</v>
      </c>
      <c r="D524" s="309">
        <v>2.3094999999999999</v>
      </c>
      <c r="E524" s="142">
        <v>1.0249999999999999</v>
      </c>
      <c r="F524" s="143">
        <v>2.2999999999999998</v>
      </c>
      <c r="G524" s="100">
        <v>0.8</v>
      </c>
      <c r="H524" s="119" t="s">
        <v>1656</v>
      </c>
      <c r="I524" s="197" t="s">
        <v>1658</v>
      </c>
    </row>
    <row r="525" spans="1:9" ht="12.6">
      <c r="A525" s="190" t="s">
        <v>572</v>
      </c>
      <c r="B525" s="5" t="s">
        <v>1812</v>
      </c>
      <c r="C525" s="6">
        <v>3.2699896158000001</v>
      </c>
      <c r="D525" s="308">
        <v>0.75529999999999997</v>
      </c>
      <c r="E525" s="141">
        <v>1.0249999999999999</v>
      </c>
      <c r="F525" s="191">
        <v>1.25</v>
      </c>
      <c r="G525" s="99">
        <v>0.8</v>
      </c>
      <c r="H525" s="200" t="s">
        <v>1656</v>
      </c>
      <c r="I525" s="201" t="s">
        <v>1657</v>
      </c>
    </row>
    <row r="526" spans="1:9" ht="12.6">
      <c r="A526" s="190" t="s">
        <v>573</v>
      </c>
      <c r="B526" s="5" t="s">
        <v>1812</v>
      </c>
      <c r="C526" s="6">
        <v>4.1818050541999998</v>
      </c>
      <c r="D526" s="308">
        <v>0.89600000000000002</v>
      </c>
      <c r="E526" s="141">
        <v>1.0249999999999999</v>
      </c>
      <c r="F526" s="191">
        <v>1.25</v>
      </c>
      <c r="G526" s="99">
        <v>0.8</v>
      </c>
      <c r="H526" s="194" t="s">
        <v>1656</v>
      </c>
      <c r="I526" s="195" t="s">
        <v>1657</v>
      </c>
    </row>
    <row r="527" spans="1:9" ht="12.6">
      <c r="A527" s="190" t="s">
        <v>574</v>
      </c>
      <c r="B527" s="5" t="s">
        <v>1812</v>
      </c>
      <c r="C527" s="6">
        <v>5.9926129367999996</v>
      </c>
      <c r="D527" s="308">
        <v>1.2398</v>
      </c>
      <c r="E527" s="141">
        <v>1.0249999999999999</v>
      </c>
      <c r="F527" s="191">
        <v>2.2999999999999998</v>
      </c>
      <c r="G527" s="99">
        <v>0.8</v>
      </c>
      <c r="H527" s="194" t="s">
        <v>1656</v>
      </c>
      <c r="I527" s="195" t="s">
        <v>1658</v>
      </c>
    </row>
    <row r="528" spans="1:9" ht="12.6">
      <c r="A528" s="202" t="s">
        <v>575</v>
      </c>
      <c r="B528" s="89" t="s">
        <v>1812</v>
      </c>
      <c r="C528" s="90">
        <v>9.6896722938999993</v>
      </c>
      <c r="D528" s="309">
        <v>2.0207000000000002</v>
      </c>
      <c r="E528" s="142">
        <v>1.0249999999999999</v>
      </c>
      <c r="F528" s="143">
        <v>2.2999999999999998</v>
      </c>
      <c r="G528" s="100">
        <v>0.8</v>
      </c>
      <c r="H528" s="119" t="s">
        <v>1656</v>
      </c>
      <c r="I528" s="197" t="s">
        <v>1658</v>
      </c>
    </row>
    <row r="529" spans="1:9" ht="12.6">
      <c r="A529" s="190" t="s">
        <v>576</v>
      </c>
      <c r="B529" s="5" t="s">
        <v>1813</v>
      </c>
      <c r="C529" s="6">
        <v>3.1243262883999998</v>
      </c>
      <c r="D529" s="308">
        <v>0.52249999999999996</v>
      </c>
      <c r="E529" s="141">
        <v>1.0249999999999999</v>
      </c>
      <c r="F529" s="191">
        <v>1.25</v>
      </c>
      <c r="G529" s="99">
        <v>0.8</v>
      </c>
      <c r="H529" s="200" t="s">
        <v>1656</v>
      </c>
      <c r="I529" s="201" t="s">
        <v>1657</v>
      </c>
    </row>
    <row r="530" spans="1:9" ht="12.6">
      <c r="A530" s="190" t="s">
        <v>577</v>
      </c>
      <c r="B530" s="5" t="s">
        <v>1813</v>
      </c>
      <c r="C530" s="6">
        <v>4.0084840314000001</v>
      </c>
      <c r="D530" s="308">
        <v>0.67520000000000002</v>
      </c>
      <c r="E530" s="141">
        <v>1.0249999999999999</v>
      </c>
      <c r="F530" s="191">
        <v>1.25</v>
      </c>
      <c r="G530" s="99">
        <v>0.8</v>
      </c>
      <c r="H530" s="194" t="s">
        <v>1656</v>
      </c>
      <c r="I530" s="195" t="s">
        <v>1657</v>
      </c>
    </row>
    <row r="531" spans="1:9" ht="12.6">
      <c r="A531" s="190" t="s">
        <v>578</v>
      </c>
      <c r="B531" s="5" t="s">
        <v>1813</v>
      </c>
      <c r="C531" s="6">
        <v>6.3834563155000001</v>
      </c>
      <c r="D531" s="308">
        <v>1.1278999999999999</v>
      </c>
      <c r="E531" s="141">
        <v>1.0249999999999999</v>
      </c>
      <c r="F531" s="191">
        <v>2.2999999999999998</v>
      </c>
      <c r="G531" s="99">
        <v>0.8</v>
      </c>
      <c r="H531" s="194" t="s">
        <v>1656</v>
      </c>
      <c r="I531" s="195" t="s">
        <v>1658</v>
      </c>
    </row>
    <row r="532" spans="1:9" ht="12.6">
      <c r="A532" s="202" t="s">
        <v>579</v>
      </c>
      <c r="B532" s="89" t="s">
        <v>1813</v>
      </c>
      <c r="C532" s="90">
        <v>14.253164557</v>
      </c>
      <c r="D532" s="309">
        <v>3.1387</v>
      </c>
      <c r="E532" s="142">
        <v>1.0249999999999999</v>
      </c>
      <c r="F532" s="143">
        <v>2.2999999999999998</v>
      </c>
      <c r="G532" s="100">
        <v>0.8</v>
      </c>
      <c r="H532" s="119" t="s">
        <v>1656</v>
      </c>
      <c r="I532" s="197" t="s">
        <v>1658</v>
      </c>
    </row>
    <row r="533" spans="1:9" ht="12.6">
      <c r="A533" s="190" t="s">
        <v>580</v>
      </c>
      <c r="B533" s="5" t="s">
        <v>1814</v>
      </c>
      <c r="C533" s="6">
        <v>2.9574314573999998</v>
      </c>
      <c r="D533" s="308">
        <v>0.55979999999999996</v>
      </c>
      <c r="E533" s="141">
        <v>1.0249999999999999</v>
      </c>
      <c r="F533" s="191">
        <v>1.25</v>
      </c>
      <c r="G533" s="99">
        <v>0.8</v>
      </c>
      <c r="H533" s="200" t="s">
        <v>1656</v>
      </c>
      <c r="I533" s="201" t="s">
        <v>1657</v>
      </c>
    </row>
    <row r="534" spans="1:9" ht="12.6">
      <c r="A534" s="190" t="s">
        <v>581</v>
      </c>
      <c r="B534" s="5" t="s">
        <v>1814</v>
      </c>
      <c r="C534" s="6">
        <v>3.3454270597</v>
      </c>
      <c r="D534" s="308">
        <v>0.66300000000000003</v>
      </c>
      <c r="E534" s="141">
        <v>1.0249999999999999</v>
      </c>
      <c r="F534" s="191">
        <v>1.25</v>
      </c>
      <c r="G534" s="99">
        <v>0.8</v>
      </c>
      <c r="H534" s="194" t="s">
        <v>1656</v>
      </c>
      <c r="I534" s="195" t="s">
        <v>1657</v>
      </c>
    </row>
    <row r="535" spans="1:9" ht="12.6">
      <c r="A535" s="190" t="s">
        <v>582</v>
      </c>
      <c r="B535" s="5" t="s">
        <v>1814</v>
      </c>
      <c r="C535" s="6">
        <v>4.9793156282000002</v>
      </c>
      <c r="D535" s="308">
        <v>0.99939999999999996</v>
      </c>
      <c r="E535" s="141">
        <v>1.0249999999999999</v>
      </c>
      <c r="F535" s="191">
        <v>2.2999999999999998</v>
      </c>
      <c r="G535" s="99">
        <v>0.8</v>
      </c>
      <c r="H535" s="194" t="s">
        <v>1656</v>
      </c>
      <c r="I535" s="195" t="s">
        <v>1658</v>
      </c>
    </row>
    <row r="536" spans="1:9" ht="12.6">
      <c r="A536" s="202" t="s">
        <v>583</v>
      </c>
      <c r="B536" s="89" t="s">
        <v>1814</v>
      </c>
      <c r="C536" s="90">
        <v>9.1938110748999993</v>
      </c>
      <c r="D536" s="309">
        <v>2.0427</v>
      </c>
      <c r="E536" s="142">
        <v>1.0249999999999999</v>
      </c>
      <c r="F536" s="143">
        <v>2.2999999999999998</v>
      </c>
      <c r="G536" s="100">
        <v>0.8</v>
      </c>
      <c r="H536" s="119" t="s">
        <v>1656</v>
      </c>
      <c r="I536" s="197" t="s">
        <v>1658</v>
      </c>
    </row>
    <row r="537" spans="1:9" ht="12.6">
      <c r="A537" s="190" t="s">
        <v>584</v>
      </c>
      <c r="B537" s="5" t="s">
        <v>1815</v>
      </c>
      <c r="C537" s="6">
        <v>2.4561787505999999</v>
      </c>
      <c r="D537" s="308">
        <v>0.60370000000000001</v>
      </c>
      <c r="E537" s="141">
        <v>1.0249999999999999</v>
      </c>
      <c r="F537" s="191">
        <v>1.25</v>
      </c>
      <c r="G537" s="99">
        <v>0.8</v>
      </c>
      <c r="H537" s="200" t="s">
        <v>1656</v>
      </c>
      <c r="I537" s="201" t="s">
        <v>1657</v>
      </c>
    </row>
    <row r="538" spans="1:9" ht="12.6">
      <c r="A538" s="190" t="s">
        <v>585</v>
      </c>
      <c r="B538" s="5" t="s">
        <v>1815</v>
      </c>
      <c r="C538" s="6">
        <v>3.5733858537000001</v>
      </c>
      <c r="D538" s="308">
        <v>0.80520000000000003</v>
      </c>
      <c r="E538" s="141">
        <v>1.0249999999999999</v>
      </c>
      <c r="F538" s="191">
        <v>1.25</v>
      </c>
      <c r="G538" s="99">
        <v>0.8</v>
      </c>
      <c r="H538" s="194" t="s">
        <v>1656</v>
      </c>
      <c r="I538" s="195" t="s">
        <v>1657</v>
      </c>
    </row>
    <row r="539" spans="1:9" ht="12.6">
      <c r="A539" s="190" t="s">
        <v>586</v>
      </c>
      <c r="B539" s="5" t="s">
        <v>1815</v>
      </c>
      <c r="C539" s="6">
        <v>5.4926362297000004</v>
      </c>
      <c r="D539" s="308">
        <v>1.1604000000000001</v>
      </c>
      <c r="E539" s="141">
        <v>1.0249999999999999</v>
      </c>
      <c r="F539" s="191">
        <v>2.2999999999999998</v>
      </c>
      <c r="G539" s="99">
        <v>0.8</v>
      </c>
      <c r="H539" s="194" t="s">
        <v>1656</v>
      </c>
      <c r="I539" s="195" t="s">
        <v>1658</v>
      </c>
    </row>
    <row r="540" spans="1:9" ht="12.6">
      <c r="A540" s="202" t="s">
        <v>587</v>
      </c>
      <c r="B540" s="89" t="s">
        <v>1815</v>
      </c>
      <c r="C540" s="90">
        <v>10.4717832957</v>
      </c>
      <c r="D540" s="309">
        <v>2.2974000000000001</v>
      </c>
      <c r="E540" s="142">
        <v>1.0249999999999999</v>
      </c>
      <c r="F540" s="143">
        <v>2.2999999999999998</v>
      </c>
      <c r="G540" s="100">
        <v>0.8</v>
      </c>
      <c r="H540" s="119" t="s">
        <v>1656</v>
      </c>
      <c r="I540" s="197" t="s">
        <v>1658</v>
      </c>
    </row>
    <row r="541" spans="1:9" ht="12.6">
      <c r="A541" s="190" t="s">
        <v>588</v>
      </c>
      <c r="B541" s="5" t="s">
        <v>1816</v>
      </c>
      <c r="C541" s="6">
        <v>3.3545559425000002</v>
      </c>
      <c r="D541" s="308">
        <v>1.5323</v>
      </c>
      <c r="E541" s="141">
        <v>1.0249999999999999</v>
      </c>
      <c r="F541" s="191">
        <v>1.25</v>
      </c>
      <c r="G541" s="99">
        <v>0.8</v>
      </c>
      <c r="H541" s="200" t="s">
        <v>1656</v>
      </c>
      <c r="I541" s="201" t="s">
        <v>1657</v>
      </c>
    </row>
    <row r="542" spans="1:9" ht="12.6">
      <c r="A542" s="190" t="s">
        <v>589</v>
      </c>
      <c r="B542" s="5" t="s">
        <v>1816</v>
      </c>
      <c r="C542" s="6">
        <v>3.6278276009999999</v>
      </c>
      <c r="D542" s="308">
        <v>1.6732</v>
      </c>
      <c r="E542" s="141">
        <v>1.0249999999999999</v>
      </c>
      <c r="F542" s="191">
        <v>1.25</v>
      </c>
      <c r="G542" s="99">
        <v>0.8</v>
      </c>
      <c r="H542" s="194" t="s">
        <v>1656</v>
      </c>
      <c r="I542" s="195" t="s">
        <v>1657</v>
      </c>
    </row>
    <row r="543" spans="1:9" ht="12.6">
      <c r="A543" s="190" t="s">
        <v>590</v>
      </c>
      <c r="B543" s="5" t="s">
        <v>1816</v>
      </c>
      <c r="C543" s="6">
        <v>4.9787847039999997</v>
      </c>
      <c r="D543" s="308">
        <v>2.2894999999999999</v>
      </c>
      <c r="E543" s="141">
        <v>1.0249999999999999</v>
      </c>
      <c r="F543" s="191">
        <v>2.2999999999999998</v>
      </c>
      <c r="G543" s="99">
        <v>0.8</v>
      </c>
      <c r="H543" s="194" t="s">
        <v>1656</v>
      </c>
      <c r="I543" s="195" t="s">
        <v>1658</v>
      </c>
    </row>
    <row r="544" spans="1:9" ht="12.6">
      <c r="A544" s="202" t="s">
        <v>591</v>
      </c>
      <c r="B544" s="89" t="s">
        <v>1816</v>
      </c>
      <c r="C544" s="90">
        <v>12.7699958558</v>
      </c>
      <c r="D544" s="309">
        <v>3.7940999999999998</v>
      </c>
      <c r="E544" s="142">
        <v>1.0249999999999999</v>
      </c>
      <c r="F544" s="143">
        <v>2.2999999999999998</v>
      </c>
      <c r="G544" s="100">
        <v>0.8</v>
      </c>
      <c r="H544" s="119" t="s">
        <v>1656</v>
      </c>
      <c r="I544" s="197" t="s">
        <v>1658</v>
      </c>
    </row>
    <row r="545" spans="1:9" ht="12.6">
      <c r="A545" s="190" t="s">
        <v>592</v>
      </c>
      <c r="B545" s="5" t="s">
        <v>1817</v>
      </c>
      <c r="C545" s="6">
        <v>2.7854700142</v>
      </c>
      <c r="D545" s="308">
        <v>1.4623999999999999</v>
      </c>
      <c r="E545" s="141">
        <v>1.0249999999999999</v>
      </c>
      <c r="F545" s="191">
        <v>1.25</v>
      </c>
      <c r="G545" s="99">
        <v>0.8</v>
      </c>
      <c r="H545" s="200" t="s">
        <v>1656</v>
      </c>
      <c r="I545" s="201" t="s">
        <v>1657</v>
      </c>
    </row>
    <row r="546" spans="1:9" ht="12.6">
      <c r="A546" s="190" t="s">
        <v>593</v>
      </c>
      <c r="B546" s="5" t="s">
        <v>1817</v>
      </c>
      <c r="C546" s="6">
        <v>3.2013105809</v>
      </c>
      <c r="D546" s="308">
        <v>1.6261000000000001</v>
      </c>
      <c r="E546" s="141">
        <v>1.0249999999999999</v>
      </c>
      <c r="F546" s="191">
        <v>1.25</v>
      </c>
      <c r="G546" s="99">
        <v>0.8</v>
      </c>
      <c r="H546" s="194" t="s">
        <v>1656</v>
      </c>
      <c r="I546" s="195" t="s">
        <v>1657</v>
      </c>
    </row>
    <row r="547" spans="1:9" ht="12.6">
      <c r="A547" s="190" t="s">
        <v>594</v>
      </c>
      <c r="B547" s="5" t="s">
        <v>1817</v>
      </c>
      <c r="C547" s="6">
        <v>4.9463186599000002</v>
      </c>
      <c r="D547" s="308">
        <v>2.0911</v>
      </c>
      <c r="E547" s="141">
        <v>1.0249999999999999</v>
      </c>
      <c r="F547" s="191">
        <v>2.2999999999999998</v>
      </c>
      <c r="G547" s="99">
        <v>0.8</v>
      </c>
      <c r="H547" s="194" t="s">
        <v>1656</v>
      </c>
      <c r="I547" s="195" t="s">
        <v>1658</v>
      </c>
    </row>
    <row r="548" spans="1:9" ht="12.6">
      <c r="A548" s="202" t="s">
        <v>595</v>
      </c>
      <c r="B548" s="89" t="s">
        <v>1817</v>
      </c>
      <c r="C548" s="90">
        <v>11.8973509934</v>
      </c>
      <c r="D548" s="309">
        <v>3.8449</v>
      </c>
      <c r="E548" s="142">
        <v>1.0249999999999999</v>
      </c>
      <c r="F548" s="143">
        <v>2.2999999999999998</v>
      </c>
      <c r="G548" s="100">
        <v>0.8</v>
      </c>
      <c r="H548" s="119" t="s">
        <v>1656</v>
      </c>
      <c r="I548" s="197" t="s">
        <v>1658</v>
      </c>
    </row>
    <row r="549" spans="1:9" ht="12.6">
      <c r="A549" s="190" t="s">
        <v>596</v>
      </c>
      <c r="B549" s="5" t="s">
        <v>1818</v>
      </c>
      <c r="C549" s="6">
        <v>4.4240992320999997</v>
      </c>
      <c r="D549" s="308">
        <v>4.5175000000000001</v>
      </c>
      <c r="E549" s="141">
        <v>1.0249999999999999</v>
      </c>
      <c r="F549" s="191">
        <v>1.25</v>
      </c>
      <c r="G549" s="99">
        <v>0.8</v>
      </c>
      <c r="H549" s="200" t="s">
        <v>1656</v>
      </c>
      <c r="I549" s="201" t="s">
        <v>1657</v>
      </c>
    </row>
    <row r="550" spans="1:9" ht="12.6">
      <c r="A550" s="190" t="s">
        <v>597</v>
      </c>
      <c r="B550" s="5" t="s">
        <v>1818</v>
      </c>
      <c r="C550" s="6">
        <v>5.8440090429999998</v>
      </c>
      <c r="D550" s="308">
        <v>5.4360999999999997</v>
      </c>
      <c r="E550" s="141">
        <v>1.0249999999999999</v>
      </c>
      <c r="F550" s="191">
        <v>1.25</v>
      </c>
      <c r="G550" s="99">
        <v>0.8</v>
      </c>
      <c r="H550" s="194" t="s">
        <v>1656</v>
      </c>
      <c r="I550" s="195" t="s">
        <v>1657</v>
      </c>
    </row>
    <row r="551" spans="1:9" ht="12.6">
      <c r="A551" s="190" t="s">
        <v>598</v>
      </c>
      <c r="B551" s="5" t="s">
        <v>1818</v>
      </c>
      <c r="C551" s="6">
        <v>8.5016556291000001</v>
      </c>
      <c r="D551" s="308">
        <v>7.9644000000000004</v>
      </c>
      <c r="E551" s="141">
        <v>1.0249999999999999</v>
      </c>
      <c r="F551" s="191">
        <v>2.2999999999999998</v>
      </c>
      <c r="G551" s="99">
        <v>0.8</v>
      </c>
      <c r="H551" s="194" t="s">
        <v>1656</v>
      </c>
      <c r="I551" s="195" t="s">
        <v>1658</v>
      </c>
    </row>
    <row r="552" spans="1:9" ht="12.6">
      <c r="A552" s="202" t="s">
        <v>599</v>
      </c>
      <c r="B552" s="89" t="s">
        <v>1818</v>
      </c>
      <c r="C552" s="90">
        <v>14.9170506912</v>
      </c>
      <c r="D552" s="309">
        <v>10.819000000000001</v>
      </c>
      <c r="E552" s="142">
        <v>1.0249999999999999</v>
      </c>
      <c r="F552" s="143">
        <v>2.2999999999999998</v>
      </c>
      <c r="G552" s="100">
        <v>0.8</v>
      </c>
      <c r="H552" s="119" t="s">
        <v>1656</v>
      </c>
      <c r="I552" s="197" t="s">
        <v>1658</v>
      </c>
    </row>
    <row r="553" spans="1:9" ht="12.6">
      <c r="A553" s="190" t="s">
        <v>600</v>
      </c>
      <c r="B553" s="5" t="s">
        <v>1819</v>
      </c>
      <c r="C553" s="6">
        <v>2.8959666906999999</v>
      </c>
      <c r="D553" s="308">
        <v>2.7458999999999998</v>
      </c>
      <c r="E553" s="141">
        <v>1.0249999999999999</v>
      </c>
      <c r="F553" s="191">
        <v>1.25</v>
      </c>
      <c r="G553" s="99">
        <v>0.8</v>
      </c>
      <c r="H553" s="200" t="s">
        <v>1656</v>
      </c>
      <c r="I553" s="201" t="s">
        <v>1657</v>
      </c>
    </row>
    <row r="554" spans="1:9" ht="12.6">
      <c r="A554" s="190" t="s">
        <v>601</v>
      </c>
      <c r="B554" s="5" t="s">
        <v>1819</v>
      </c>
      <c r="C554" s="6">
        <v>3.9653848408000001</v>
      </c>
      <c r="D554" s="308">
        <v>3.2888000000000002</v>
      </c>
      <c r="E554" s="141">
        <v>1.0249999999999999</v>
      </c>
      <c r="F554" s="191">
        <v>1.25</v>
      </c>
      <c r="G554" s="99">
        <v>0.8</v>
      </c>
      <c r="H554" s="194" t="s">
        <v>1656</v>
      </c>
      <c r="I554" s="195" t="s">
        <v>1657</v>
      </c>
    </row>
    <row r="555" spans="1:9" ht="12.6">
      <c r="A555" s="190" t="s">
        <v>602</v>
      </c>
      <c r="B555" s="5" t="s">
        <v>1819</v>
      </c>
      <c r="C555" s="6">
        <v>7.5240652975</v>
      </c>
      <c r="D555" s="308">
        <v>4.9531000000000001</v>
      </c>
      <c r="E555" s="141">
        <v>1.0249999999999999</v>
      </c>
      <c r="F555" s="191">
        <v>2.2999999999999998</v>
      </c>
      <c r="G555" s="99">
        <v>0.8</v>
      </c>
      <c r="H555" s="194" t="s">
        <v>1656</v>
      </c>
      <c r="I555" s="195" t="s">
        <v>1658</v>
      </c>
    </row>
    <row r="556" spans="1:9" ht="12.6">
      <c r="A556" s="202" t="s">
        <v>603</v>
      </c>
      <c r="B556" s="89" t="s">
        <v>1819</v>
      </c>
      <c r="C556" s="90">
        <v>17.3776150628</v>
      </c>
      <c r="D556" s="309">
        <v>8.2493999999999996</v>
      </c>
      <c r="E556" s="142">
        <v>1.0249999999999999</v>
      </c>
      <c r="F556" s="143">
        <v>2.2999999999999998</v>
      </c>
      <c r="G556" s="100">
        <v>0.8</v>
      </c>
      <c r="H556" s="119" t="s">
        <v>1656</v>
      </c>
      <c r="I556" s="197" t="s">
        <v>1658</v>
      </c>
    </row>
    <row r="557" spans="1:9" ht="12.6">
      <c r="A557" s="190" t="s">
        <v>604</v>
      </c>
      <c r="B557" s="5" t="s">
        <v>1820</v>
      </c>
      <c r="C557" s="6">
        <v>5.3234536082000004</v>
      </c>
      <c r="D557" s="308">
        <v>1.0297000000000001</v>
      </c>
      <c r="E557" s="141">
        <v>1.0249999999999999</v>
      </c>
      <c r="F557" s="191">
        <v>1.25</v>
      </c>
      <c r="G557" s="99">
        <v>0.8</v>
      </c>
      <c r="H557" s="200" t="s">
        <v>1656</v>
      </c>
      <c r="I557" s="201" t="s">
        <v>1657</v>
      </c>
    </row>
    <row r="558" spans="1:9" ht="12.6">
      <c r="A558" s="190" t="s">
        <v>605</v>
      </c>
      <c r="B558" s="5" t="s">
        <v>1820</v>
      </c>
      <c r="C558" s="6">
        <v>7.1435212957000003</v>
      </c>
      <c r="D558" s="308">
        <v>1.4097999999999999</v>
      </c>
      <c r="E558" s="141">
        <v>1.0249999999999999</v>
      </c>
      <c r="F558" s="191">
        <v>1.25</v>
      </c>
      <c r="G558" s="99">
        <v>0.8</v>
      </c>
      <c r="H558" s="194" t="s">
        <v>1656</v>
      </c>
      <c r="I558" s="195" t="s">
        <v>1657</v>
      </c>
    </row>
    <row r="559" spans="1:9" ht="12.6">
      <c r="A559" s="190" t="s">
        <v>606</v>
      </c>
      <c r="B559" s="5" t="s">
        <v>1820</v>
      </c>
      <c r="C559" s="6">
        <v>10.9381584975</v>
      </c>
      <c r="D559" s="308">
        <v>2.3069000000000002</v>
      </c>
      <c r="E559" s="141">
        <v>1.0249999999999999</v>
      </c>
      <c r="F559" s="191">
        <v>2.2999999999999998</v>
      </c>
      <c r="G559" s="99">
        <v>0.8</v>
      </c>
      <c r="H559" s="194" t="s">
        <v>1656</v>
      </c>
      <c r="I559" s="195" t="s">
        <v>1658</v>
      </c>
    </row>
    <row r="560" spans="1:9" ht="12.6">
      <c r="A560" s="202" t="s">
        <v>607</v>
      </c>
      <c r="B560" s="89" t="s">
        <v>1820</v>
      </c>
      <c r="C560" s="90">
        <v>18.8206963879</v>
      </c>
      <c r="D560" s="309">
        <v>4.8794000000000004</v>
      </c>
      <c r="E560" s="142">
        <v>1.0249999999999999</v>
      </c>
      <c r="F560" s="143">
        <v>2.2999999999999998</v>
      </c>
      <c r="G560" s="100">
        <v>0.8</v>
      </c>
      <c r="H560" s="119" t="s">
        <v>1656</v>
      </c>
      <c r="I560" s="197" t="s">
        <v>1658</v>
      </c>
    </row>
    <row r="561" spans="1:9" ht="12.6">
      <c r="A561" s="190" t="s">
        <v>608</v>
      </c>
      <c r="B561" s="5" t="s">
        <v>1821</v>
      </c>
      <c r="C561" s="6">
        <v>4.0002192902000004</v>
      </c>
      <c r="D561" s="308">
        <v>1.2482</v>
      </c>
      <c r="E561" s="141">
        <v>1.0249999999999999</v>
      </c>
      <c r="F561" s="191">
        <v>1.25</v>
      </c>
      <c r="G561" s="99">
        <v>0.8</v>
      </c>
      <c r="H561" s="200" t="s">
        <v>1656</v>
      </c>
      <c r="I561" s="201" t="s">
        <v>1657</v>
      </c>
    </row>
    <row r="562" spans="1:9" ht="12.6">
      <c r="A562" s="190" t="s">
        <v>609</v>
      </c>
      <c r="B562" s="5" t="s">
        <v>1821</v>
      </c>
      <c r="C562" s="6">
        <v>5.0318371883999999</v>
      </c>
      <c r="D562" s="308">
        <v>1.4705999999999999</v>
      </c>
      <c r="E562" s="141">
        <v>1.0249999999999999</v>
      </c>
      <c r="F562" s="191">
        <v>1.25</v>
      </c>
      <c r="G562" s="99">
        <v>0.8</v>
      </c>
      <c r="H562" s="194" t="s">
        <v>1656</v>
      </c>
      <c r="I562" s="195" t="s">
        <v>1657</v>
      </c>
    </row>
    <row r="563" spans="1:9" ht="12.6">
      <c r="A563" s="190" t="s">
        <v>610</v>
      </c>
      <c r="B563" s="5" t="s">
        <v>1821</v>
      </c>
      <c r="C563" s="6">
        <v>7.0573927476999998</v>
      </c>
      <c r="D563" s="308">
        <v>1.9631000000000001</v>
      </c>
      <c r="E563" s="141">
        <v>1.0249999999999999</v>
      </c>
      <c r="F563" s="191">
        <v>2.2999999999999998</v>
      </c>
      <c r="G563" s="99">
        <v>0.8</v>
      </c>
      <c r="H563" s="194" t="s">
        <v>1656</v>
      </c>
      <c r="I563" s="195" t="s">
        <v>1658</v>
      </c>
    </row>
    <row r="564" spans="1:9" ht="12.6">
      <c r="A564" s="202" t="s">
        <v>611</v>
      </c>
      <c r="B564" s="89" t="s">
        <v>1821</v>
      </c>
      <c r="C564" s="90">
        <v>12.4459886292</v>
      </c>
      <c r="D564" s="309">
        <v>3.4316</v>
      </c>
      <c r="E564" s="142">
        <v>1.0249999999999999</v>
      </c>
      <c r="F564" s="143">
        <v>2.2999999999999998</v>
      </c>
      <c r="G564" s="100">
        <v>0.8</v>
      </c>
      <c r="H564" s="119" t="s">
        <v>1656</v>
      </c>
      <c r="I564" s="197" t="s">
        <v>1658</v>
      </c>
    </row>
    <row r="565" spans="1:9" ht="12.6">
      <c r="A565" s="190" t="s">
        <v>612</v>
      </c>
      <c r="B565" s="5" t="s">
        <v>1822</v>
      </c>
      <c r="C565" s="6">
        <v>2.8782039628999998</v>
      </c>
      <c r="D565" s="308">
        <v>1.2595000000000001</v>
      </c>
      <c r="E565" s="141">
        <v>1.0249999999999999</v>
      </c>
      <c r="F565" s="191">
        <v>1.25</v>
      </c>
      <c r="G565" s="99">
        <v>0.8</v>
      </c>
      <c r="H565" s="200" t="s">
        <v>1656</v>
      </c>
      <c r="I565" s="201" t="s">
        <v>1657</v>
      </c>
    </row>
    <row r="566" spans="1:9" ht="12.6">
      <c r="A566" s="190" t="s">
        <v>613</v>
      </c>
      <c r="B566" s="5" t="s">
        <v>1822</v>
      </c>
      <c r="C566" s="6">
        <v>4.9282777523999997</v>
      </c>
      <c r="D566" s="308">
        <v>1.7905</v>
      </c>
      <c r="E566" s="141">
        <v>1.0249999999999999</v>
      </c>
      <c r="F566" s="191">
        <v>1.25</v>
      </c>
      <c r="G566" s="99">
        <v>0.8</v>
      </c>
      <c r="H566" s="194" t="s">
        <v>1656</v>
      </c>
      <c r="I566" s="195" t="s">
        <v>1657</v>
      </c>
    </row>
    <row r="567" spans="1:9" ht="12.6">
      <c r="A567" s="190" t="s">
        <v>614</v>
      </c>
      <c r="B567" s="5" t="s">
        <v>1822</v>
      </c>
      <c r="C567" s="6">
        <v>9.0395205701000005</v>
      </c>
      <c r="D567" s="308">
        <v>2.6139999999999999</v>
      </c>
      <c r="E567" s="141">
        <v>1.0249999999999999</v>
      </c>
      <c r="F567" s="191">
        <v>2.2999999999999998</v>
      </c>
      <c r="G567" s="99">
        <v>0.8</v>
      </c>
      <c r="H567" s="194" t="s">
        <v>1656</v>
      </c>
      <c r="I567" s="195" t="s">
        <v>1658</v>
      </c>
    </row>
    <row r="568" spans="1:9" ht="12.6">
      <c r="A568" s="202" t="s">
        <v>615</v>
      </c>
      <c r="B568" s="89" t="s">
        <v>1822</v>
      </c>
      <c r="C568" s="90">
        <v>17.8698224852</v>
      </c>
      <c r="D568" s="309">
        <v>5.1112000000000002</v>
      </c>
      <c r="E568" s="142">
        <v>1.0249999999999999</v>
      </c>
      <c r="F568" s="143">
        <v>2.2999999999999998</v>
      </c>
      <c r="G568" s="100">
        <v>0.8</v>
      </c>
      <c r="H568" s="119" t="s">
        <v>1656</v>
      </c>
      <c r="I568" s="197" t="s">
        <v>1658</v>
      </c>
    </row>
    <row r="569" spans="1:9" ht="12.6">
      <c r="A569" s="190" t="s">
        <v>616</v>
      </c>
      <c r="B569" s="5" t="s">
        <v>1823</v>
      </c>
      <c r="C569" s="6">
        <v>1.8747456801</v>
      </c>
      <c r="D569" s="308">
        <v>0.93859999999999999</v>
      </c>
      <c r="E569" s="141">
        <v>1.0249999999999999</v>
      </c>
      <c r="F569" s="191">
        <v>1.25</v>
      </c>
      <c r="G569" s="99">
        <v>0.8</v>
      </c>
      <c r="H569" s="200" t="s">
        <v>1656</v>
      </c>
      <c r="I569" s="201" t="s">
        <v>1657</v>
      </c>
    </row>
    <row r="570" spans="1:9" ht="12.6">
      <c r="A570" s="190" t="s">
        <v>617</v>
      </c>
      <c r="B570" s="5" t="s">
        <v>1823</v>
      </c>
      <c r="C570" s="6">
        <v>3.1686464440000002</v>
      </c>
      <c r="D570" s="308">
        <v>1.2459</v>
      </c>
      <c r="E570" s="141">
        <v>1.0249999999999999</v>
      </c>
      <c r="F570" s="191">
        <v>1.25</v>
      </c>
      <c r="G570" s="99">
        <v>0.8</v>
      </c>
      <c r="H570" s="194" t="s">
        <v>1656</v>
      </c>
      <c r="I570" s="195" t="s">
        <v>1657</v>
      </c>
    </row>
    <row r="571" spans="1:9" ht="12.6">
      <c r="A571" s="190" t="s">
        <v>618</v>
      </c>
      <c r="B571" s="5" t="s">
        <v>1823</v>
      </c>
      <c r="C571" s="6">
        <v>6.3047340605000004</v>
      </c>
      <c r="D571" s="308">
        <v>1.8028</v>
      </c>
      <c r="E571" s="141">
        <v>1.0249999999999999</v>
      </c>
      <c r="F571" s="191">
        <v>2.2999999999999998</v>
      </c>
      <c r="G571" s="99">
        <v>0.8</v>
      </c>
      <c r="H571" s="194" t="s">
        <v>1656</v>
      </c>
      <c r="I571" s="195" t="s">
        <v>1658</v>
      </c>
    </row>
    <row r="572" spans="1:9" ht="12.6">
      <c r="A572" s="202" t="s">
        <v>619</v>
      </c>
      <c r="B572" s="89" t="s">
        <v>1823</v>
      </c>
      <c r="C572" s="90">
        <v>14.3288888889</v>
      </c>
      <c r="D572" s="309">
        <v>3.8761000000000001</v>
      </c>
      <c r="E572" s="142">
        <v>1.0249999999999999</v>
      </c>
      <c r="F572" s="143">
        <v>2.2999999999999998</v>
      </c>
      <c r="G572" s="100">
        <v>0.8</v>
      </c>
      <c r="H572" s="119" t="s">
        <v>1656</v>
      </c>
      <c r="I572" s="197" t="s">
        <v>1658</v>
      </c>
    </row>
    <row r="573" spans="1:9" ht="12.6">
      <c r="A573" s="190" t="s">
        <v>620</v>
      </c>
      <c r="B573" s="5" t="s">
        <v>1824</v>
      </c>
      <c r="C573" s="6">
        <v>4.8606658445999997</v>
      </c>
      <c r="D573" s="308">
        <v>1.5474000000000001</v>
      </c>
      <c r="E573" s="141">
        <v>1.0249999999999999</v>
      </c>
      <c r="F573" s="191">
        <v>1.25</v>
      </c>
      <c r="G573" s="99">
        <v>0.8</v>
      </c>
      <c r="H573" s="200" t="s">
        <v>1656</v>
      </c>
      <c r="I573" s="201" t="s">
        <v>1657</v>
      </c>
    </row>
    <row r="574" spans="1:9" ht="12.6">
      <c r="A574" s="190" t="s">
        <v>621</v>
      </c>
      <c r="B574" s="5" t="s">
        <v>1824</v>
      </c>
      <c r="C574" s="6">
        <v>8.7465635738999996</v>
      </c>
      <c r="D574" s="308">
        <v>2.2021999999999999</v>
      </c>
      <c r="E574" s="141">
        <v>1.0249999999999999</v>
      </c>
      <c r="F574" s="191">
        <v>1.25</v>
      </c>
      <c r="G574" s="99">
        <v>0.8</v>
      </c>
      <c r="H574" s="194" t="s">
        <v>1656</v>
      </c>
      <c r="I574" s="195" t="s">
        <v>1657</v>
      </c>
    </row>
    <row r="575" spans="1:9" ht="12.6">
      <c r="A575" s="190" t="s">
        <v>622</v>
      </c>
      <c r="B575" s="5" t="s">
        <v>1824</v>
      </c>
      <c r="C575" s="6">
        <v>15.829890644000001</v>
      </c>
      <c r="D575" s="308">
        <v>3.9710999999999999</v>
      </c>
      <c r="E575" s="141">
        <v>1.0249999999999999</v>
      </c>
      <c r="F575" s="191">
        <v>2.2999999999999998</v>
      </c>
      <c r="G575" s="99">
        <v>0.8</v>
      </c>
      <c r="H575" s="194" t="s">
        <v>1656</v>
      </c>
      <c r="I575" s="195" t="s">
        <v>1658</v>
      </c>
    </row>
    <row r="576" spans="1:9" ht="12.6">
      <c r="A576" s="202" t="s">
        <v>623</v>
      </c>
      <c r="B576" s="89" t="s">
        <v>1824</v>
      </c>
      <c r="C576" s="90">
        <v>29.583333333300001</v>
      </c>
      <c r="D576" s="309">
        <v>8.2065000000000001</v>
      </c>
      <c r="E576" s="142">
        <v>1.0249999999999999</v>
      </c>
      <c r="F576" s="143">
        <v>2.2999999999999998</v>
      </c>
      <c r="G576" s="100">
        <v>0.8</v>
      </c>
      <c r="H576" s="119" t="s">
        <v>1656</v>
      </c>
      <c r="I576" s="197" t="s">
        <v>1658</v>
      </c>
    </row>
    <row r="577" spans="1:9" ht="12.6">
      <c r="A577" s="190" t="s">
        <v>624</v>
      </c>
      <c r="B577" s="5" t="s">
        <v>1825</v>
      </c>
      <c r="C577" s="6">
        <v>2.7009210650000002</v>
      </c>
      <c r="D577" s="308">
        <v>1.1021000000000001</v>
      </c>
      <c r="E577" s="141">
        <v>1.0249999999999999</v>
      </c>
      <c r="F577" s="191">
        <v>1.25</v>
      </c>
      <c r="G577" s="99">
        <v>0.8</v>
      </c>
      <c r="H577" s="200" t="s">
        <v>1656</v>
      </c>
      <c r="I577" s="201" t="s">
        <v>1657</v>
      </c>
    </row>
    <row r="578" spans="1:9" ht="12.6">
      <c r="A578" s="190" t="s">
        <v>625</v>
      </c>
      <c r="B578" s="5" t="s">
        <v>1825</v>
      </c>
      <c r="C578" s="6">
        <v>4.2184747372000002</v>
      </c>
      <c r="D578" s="308">
        <v>1.5085</v>
      </c>
      <c r="E578" s="141">
        <v>1.0249999999999999</v>
      </c>
      <c r="F578" s="191">
        <v>1.25</v>
      </c>
      <c r="G578" s="99">
        <v>0.8</v>
      </c>
      <c r="H578" s="194" t="s">
        <v>1656</v>
      </c>
      <c r="I578" s="195" t="s">
        <v>1657</v>
      </c>
    </row>
    <row r="579" spans="1:9" ht="12.6">
      <c r="A579" s="190" t="s">
        <v>626</v>
      </c>
      <c r="B579" s="5" t="s">
        <v>1825</v>
      </c>
      <c r="C579" s="6">
        <v>7.5950853539000001</v>
      </c>
      <c r="D579" s="308">
        <v>2.3089</v>
      </c>
      <c r="E579" s="141">
        <v>1.0249999999999999</v>
      </c>
      <c r="F579" s="191">
        <v>2.2999999999999998</v>
      </c>
      <c r="G579" s="99">
        <v>0.8</v>
      </c>
      <c r="H579" s="194" t="s">
        <v>1656</v>
      </c>
      <c r="I579" s="195" t="s">
        <v>1658</v>
      </c>
    </row>
    <row r="580" spans="1:9" ht="12.6">
      <c r="A580" s="202" t="s">
        <v>627</v>
      </c>
      <c r="B580" s="89" t="s">
        <v>1825</v>
      </c>
      <c r="C580" s="90">
        <v>15.8988136776</v>
      </c>
      <c r="D580" s="309">
        <v>4.6980000000000004</v>
      </c>
      <c r="E580" s="142">
        <v>1.0249999999999999</v>
      </c>
      <c r="F580" s="143">
        <v>2.2999999999999998</v>
      </c>
      <c r="G580" s="100">
        <v>0.8</v>
      </c>
      <c r="H580" s="119" t="s">
        <v>1656</v>
      </c>
      <c r="I580" s="197" t="s">
        <v>1658</v>
      </c>
    </row>
    <row r="581" spans="1:9" ht="12.6">
      <c r="A581" s="190" t="s">
        <v>628</v>
      </c>
      <c r="B581" s="5" t="s">
        <v>1826</v>
      </c>
      <c r="C581" s="6">
        <v>2.4272632129999998</v>
      </c>
      <c r="D581" s="308">
        <v>1.008</v>
      </c>
      <c r="E581" s="141">
        <v>1.0249999999999999</v>
      </c>
      <c r="F581" s="191">
        <v>1.25</v>
      </c>
      <c r="G581" s="99">
        <v>0.8</v>
      </c>
      <c r="H581" s="200" t="s">
        <v>1656</v>
      </c>
      <c r="I581" s="201" t="s">
        <v>1657</v>
      </c>
    </row>
    <row r="582" spans="1:9" ht="12.6">
      <c r="A582" s="190" t="s">
        <v>629</v>
      </c>
      <c r="B582" s="5" t="s">
        <v>1826</v>
      </c>
      <c r="C582" s="6">
        <v>5.0672742090999998</v>
      </c>
      <c r="D582" s="308">
        <v>1.1440999999999999</v>
      </c>
      <c r="E582" s="141">
        <v>1.0249999999999999</v>
      </c>
      <c r="F582" s="191">
        <v>1.25</v>
      </c>
      <c r="G582" s="99">
        <v>0.8</v>
      </c>
      <c r="H582" s="194" t="s">
        <v>1656</v>
      </c>
      <c r="I582" s="195" t="s">
        <v>1657</v>
      </c>
    </row>
    <row r="583" spans="1:9" ht="12.6">
      <c r="A583" s="190" t="s">
        <v>630</v>
      </c>
      <c r="B583" s="5" t="s">
        <v>1826</v>
      </c>
      <c r="C583" s="6">
        <v>7.7224693599999998</v>
      </c>
      <c r="D583" s="308">
        <v>1.5954999999999999</v>
      </c>
      <c r="E583" s="141">
        <v>1.0249999999999999</v>
      </c>
      <c r="F583" s="191">
        <v>2.2999999999999998</v>
      </c>
      <c r="G583" s="99">
        <v>0.8</v>
      </c>
      <c r="H583" s="194" t="s">
        <v>1656</v>
      </c>
      <c r="I583" s="195" t="s">
        <v>1658</v>
      </c>
    </row>
    <row r="584" spans="1:9" ht="12.6">
      <c r="A584" s="202" t="s">
        <v>631</v>
      </c>
      <c r="B584" s="89" t="s">
        <v>1826</v>
      </c>
      <c r="C584" s="90">
        <v>13.9364754098</v>
      </c>
      <c r="D584" s="309">
        <v>3.4388999999999998</v>
      </c>
      <c r="E584" s="142">
        <v>1.0249999999999999</v>
      </c>
      <c r="F584" s="143">
        <v>2.2999999999999998</v>
      </c>
      <c r="G584" s="100">
        <v>0.8</v>
      </c>
      <c r="H584" s="119" t="s">
        <v>1656</v>
      </c>
      <c r="I584" s="197" t="s">
        <v>1658</v>
      </c>
    </row>
    <row r="585" spans="1:9" ht="12.6">
      <c r="A585" s="190" t="s">
        <v>632</v>
      </c>
      <c r="B585" s="5" t="s">
        <v>1827</v>
      </c>
      <c r="C585" s="6">
        <v>1.8649092551999999</v>
      </c>
      <c r="D585" s="308">
        <v>0.90900000000000003</v>
      </c>
      <c r="E585" s="141">
        <v>1.0249999999999999</v>
      </c>
      <c r="F585" s="191">
        <v>1.25</v>
      </c>
      <c r="G585" s="99">
        <v>0.8</v>
      </c>
      <c r="H585" s="200" t="s">
        <v>1656</v>
      </c>
      <c r="I585" s="201" t="s">
        <v>1657</v>
      </c>
    </row>
    <row r="586" spans="1:9" ht="12.6">
      <c r="A586" s="190" t="s">
        <v>633</v>
      </c>
      <c r="B586" s="5" t="s">
        <v>1827</v>
      </c>
      <c r="C586" s="6">
        <v>2.8248800319999998</v>
      </c>
      <c r="D586" s="308">
        <v>1.5377000000000001</v>
      </c>
      <c r="E586" s="141">
        <v>1.0249999999999999</v>
      </c>
      <c r="F586" s="191">
        <v>1.25</v>
      </c>
      <c r="G586" s="99">
        <v>0.8</v>
      </c>
      <c r="H586" s="194" t="s">
        <v>1656</v>
      </c>
      <c r="I586" s="195" t="s">
        <v>1657</v>
      </c>
    </row>
    <row r="587" spans="1:9" ht="12.6">
      <c r="A587" s="190" t="s">
        <v>634</v>
      </c>
      <c r="B587" s="5" t="s">
        <v>1827</v>
      </c>
      <c r="C587" s="6">
        <v>6.2945462575000004</v>
      </c>
      <c r="D587" s="308">
        <v>2.2121</v>
      </c>
      <c r="E587" s="141">
        <v>1.0249999999999999</v>
      </c>
      <c r="F587" s="191">
        <v>2.2999999999999998</v>
      </c>
      <c r="G587" s="99">
        <v>0.8</v>
      </c>
      <c r="H587" s="194" t="s">
        <v>1656</v>
      </c>
      <c r="I587" s="195" t="s">
        <v>1658</v>
      </c>
    </row>
    <row r="588" spans="1:9" ht="12.6">
      <c r="A588" s="202" t="s">
        <v>635</v>
      </c>
      <c r="B588" s="89" t="s">
        <v>1827</v>
      </c>
      <c r="C588" s="90">
        <v>13.187604690100001</v>
      </c>
      <c r="D588" s="309">
        <v>4.4755000000000003</v>
      </c>
      <c r="E588" s="142">
        <v>1.0249999999999999</v>
      </c>
      <c r="F588" s="143">
        <v>2.2999999999999998</v>
      </c>
      <c r="G588" s="100">
        <v>0.8</v>
      </c>
      <c r="H588" s="119" t="s">
        <v>1656</v>
      </c>
      <c r="I588" s="197" t="s">
        <v>1658</v>
      </c>
    </row>
    <row r="589" spans="1:9" ht="12.6">
      <c r="A589" s="190" t="s">
        <v>636</v>
      </c>
      <c r="B589" s="5" t="s">
        <v>1828</v>
      </c>
      <c r="C589" s="6">
        <v>2.3246516257000001</v>
      </c>
      <c r="D589" s="308">
        <v>0.79149999999999998</v>
      </c>
      <c r="E589" s="141">
        <v>1.0249999999999999</v>
      </c>
      <c r="F589" s="191">
        <v>1.25</v>
      </c>
      <c r="G589" s="99">
        <v>0.8</v>
      </c>
      <c r="H589" s="200" t="s">
        <v>1656</v>
      </c>
      <c r="I589" s="201" t="s">
        <v>1657</v>
      </c>
    </row>
    <row r="590" spans="1:9" ht="12.6">
      <c r="A590" s="190" t="s">
        <v>637</v>
      </c>
      <c r="B590" s="5" t="s">
        <v>1828</v>
      </c>
      <c r="C590" s="6">
        <v>3.9551965864</v>
      </c>
      <c r="D590" s="308">
        <v>1.1257999999999999</v>
      </c>
      <c r="E590" s="141">
        <v>1.0249999999999999</v>
      </c>
      <c r="F590" s="191">
        <v>1.25</v>
      </c>
      <c r="G590" s="99">
        <v>0.8</v>
      </c>
      <c r="H590" s="194" t="s">
        <v>1656</v>
      </c>
      <c r="I590" s="195" t="s">
        <v>1657</v>
      </c>
    </row>
    <row r="591" spans="1:9" ht="12.6">
      <c r="A591" s="190" t="s">
        <v>638</v>
      </c>
      <c r="B591" s="5" t="s">
        <v>1828</v>
      </c>
      <c r="C591" s="6">
        <v>7.0300668150999996</v>
      </c>
      <c r="D591" s="308">
        <v>1.8062</v>
      </c>
      <c r="E591" s="141">
        <v>1.0249999999999999</v>
      </c>
      <c r="F591" s="191">
        <v>2.2999999999999998</v>
      </c>
      <c r="G591" s="99">
        <v>0.8</v>
      </c>
      <c r="H591" s="194" t="s">
        <v>1656</v>
      </c>
      <c r="I591" s="195" t="s">
        <v>1658</v>
      </c>
    </row>
    <row r="592" spans="1:9" ht="12.6">
      <c r="A592" s="202" t="s">
        <v>639</v>
      </c>
      <c r="B592" s="89" t="s">
        <v>1828</v>
      </c>
      <c r="C592" s="90">
        <v>15.572815534</v>
      </c>
      <c r="D592" s="309">
        <v>3.4567999999999999</v>
      </c>
      <c r="E592" s="142">
        <v>1.0249999999999999</v>
      </c>
      <c r="F592" s="143">
        <v>2.2999999999999998</v>
      </c>
      <c r="G592" s="100">
        <v>0.8</v>
      </c>
      <c r="H592" s="119" t="s">
        <v>1656</v>
      </c>
      <c r="I592" s="197" t="s">
        <v>1658</v>
      </c>
    </row>
    <row r="593" spans="1:9" ht="12.6">
      <c r="A593" s="190" t="s">
        <v>640</v>
      </c>
      <c r="B593" s="5" t="s">
        <v>1829</v>
      </c>
      <c r="C593" s="6">
        <v>3.0254641910000002</v>
      </c>
      <c r="D593" s="308">
        <v>0.87409999999999999</v>
      </c>
      <c r="E593" s="141">
        <v>1.0249999999999999</v>
      </c>
      <c r="F593" s="191">
        <v>1.25</v>
      </c>
      <c r="G593" s="99">
        <v>0.8</v>
      </c>
      <c r="H593" s="200" t="s">
        <v>1656</v>
      </c>
      <c r="I593" s="201" t="s">
        <v>1657</v>
      </c>
    </row>
    <row r="594" spans="1:9" ht="12.6">
      <c r="A594" s="190" t="s">
        <v>641</v>
      </c>
      <c r="B594" s="5" t="s">
        <v>1829</v>
      </c>
      <c r="C594" s="6">
        <v>5.2459336370000003</v>
      </c>
      <c r="D594" s="308">
        <v>1.2262999999999999</v>
      </c>
      <c r="E594" s="141">
        <v>1.0249999999999999</v>
      </c>
      <c r="F594" s="191">
        <v>1.25</v>
      </c>
      <c r="G594" s="99">
        <v>0.8</v>
      </c>
      <c r="H594" s="194" t="s">
        <v>1656</v>
      </c>
      <c r="I594" s="195" t="s">
        <v>1657</v>
      </c>
    </row>
    <row r="595" spans="1:9" ht="12.6">
      <c r="A595" s="190" t="s">
        <v>642</v>
      </c>
      <c r="B595" s="5" t="s">
        <v>1829</v>
      </c>
      <c r="C595" s="6">
        <v>9.4851089959999992</v>
      </c>
      <c r="D595" s="308">
        <v>2.1059000000000001</v>
      </c>
      <c r="E595" s="141">
        <v>1.0249999999999999</v>
      </c>
      <c r="F595" s="191">
        <v>2.2999999999999998</v>
      </c>
      <c r="G595" s="99">
        <v>0.8</v>
      </c>
      <c r="H595" s="194" t="s">
        <v>1656</v>
      </c>
      <c r="I595" s="195" t="s">
        <v>1658</v>
      </c>
    </row>
    <row r="596" spans="1:9" ht="12.6">
      <c r="A596" s="202" t="s">
        <v>643</v>
      </c>
      <c r="B596" s="89" t="s">
        <v>1829</v>
      </c>
      <c r="C596" s="90">
        <v>18.9964850615</v>
      </c>
      <c r="D596" s="309">
        <v>4.9634</v>
      </c>
      <c r="E596" s="142">
        <v>1.0249999999999999</v>
      </c>
      <c r="F596" s="143">
        <v>2.2999999999999998</v>
      </c>
      <c r="G596" s="100">
        <v>0.8</v>
      </c>
      <c r="H596" s="119" t="s">
        <v>1656</v>
      </c>
      <c r="I596" s="197" t="s">
        <v>1658</v>
      </c>
    </row>
    <row r="597" spans="1:9" ht="12.6">
      <c r="A597" s="190" t="s">
        <v>644</v>
      </c>
      <c r="B597" s="5" t="s">
        <v>1830</v>
      </c>
      <c r="C597" s="6">
        <v>2.2693915467000001</v>
      </c>
      <c r="D597" s="308">
        <v>0.99739999999999995</v>
      </c>
      <c r="E597" s="141">
        <v>1.0249999999999999</v>
      </c>
      <c r="F597" s="191">
        <v>1.25</v>
      </c>
      <c r="G597" s="99">
        <v>0.8</v>
      </c>
      <c r="H597" s="200" t="s">
        <v>1656</v>
      </c>
      <c r="I597" s="201" t="s">
        <v>1657</v>
      </c>
    </row>
    <row r="598" spans="1:9" ht="12.6">
      <c r="A598" s="190" t="s">
        <v>645</v>
      </c>
      <c r="B598" s="5" t="s">
        <v>1830</v>
      </c>
      <c r="C598" s="6">
        <v>4.7329224447999998</v>
      </c>
      <c r="D598" s="308">
        <v>1.5331999999999999</v>
      </c>
      <c r="E598" s="141">
        <v>1.0249999999999999</v>
      </c>
      <c r="F598" s="191">
        <v>1.25</v>
      </c>
      <c r="G598" s="99">
        <v>0.8</v>
      </c>
      <c r="H598" s="194" t="s">
        <v>1656</v>
      </c>
      <c r="I598" s="195" t="s">
        <v>1657</v>
      </c>
    </row>
    <row r="599" spans="1:9" ht="12.6">
      <c r="A599" s="190" t="s">
        <v>646</v>
      </c>
      <c r="B599" s="5" t="s">
        <v>1830</v>
      </c>
      <c r="C599" s="6">
        <v>8.2913735653000007</v>
      </c>
      <c r="D599" s="308">
        <v>2.1831</v>
      </c>
      <c r="E599" s="141">
        <v>1.0249999999999999</v>
      </c>
      <c r="F599" s="191">
        <v>2.2999999999999998</v>
      </c>
      <c r="G599" s="99">
        <v>0.8</v>
      </c>
      <c r="H599" s="194" t="s">
        <v>1656</v>
      </c>
      <c r="I599" s="195" t="s">
        <v>1658</v>
      </c>
    </row>
    <row r="600" spans="1:9" ht="12.6">
      <c r="A600" s="202" t="s">
        <v>647</v>
      </c>
      <c r="B600" s="89" t="s">
        <v>1830</v>
      </c>
      <c r="C600" s="90">
        <v>15.097087378599999</v>
      </c>
      <c r="D600" s="309">
        <v>4.1208999999999998</v>
      </c>
      <c r="E600" s="142">
        <v>1.0249999999999999</v>
      </c>
      <c r="F600" s="143">
        <v>2.2999999999999998</v>
      </c>
      <c r="G600" s="100">
        <v>0.8</v>
      </c>
      <c r="H600" s="119" t="s">
        <v>1656</v>
      </c>
      <c r="I600" s="197" t="s">
        <v>1658</v>
      </c>
    </row>
    <row r="601" spans="1:9" ht="12.6">
      <c r="A601" s="190" t="s">
        <v>648</v>
      </c>
      <c r="B601" s="5" t="s">
        <v>1831</v>
      </c>
      <c r="C601" s="6">
        <v>1.706761137</v>
      </c>
      <c r="D601" s="308">
        <v>1.6395</v>
      </c>
      <c r="E601" s="141">
        <v>1.0249999999999999</v>
      </c>
      <c r="F601" s="191">
        <v>1.25</v>
      </c>
      <c r="G601" s="99">
        <v>0.8</v>
      </c>
      <c r="H601" s="200" t="s">
        <v>1656</v>
      </c>
      <c r="I601" s="201" t="s">
        <v>1657</v>
      </c>
    </row>
    <row r="602" spans="1:9" ht="12.6">
      <c r="A602" s="190" t="s">
        <v>649</v>
      </c>
      <c r="B602" s="5" t="s">
        <v>1831</v>
      </c>
      <c r="C602" s="6">
        <v>3.1791155310999999</v>
      </c>
      <c r="D602" s="308">
        <v>2.125</v>
      </c>
      <c r="E602" s="141">
        <v>1.0249999999999999</v>
      </c>
      <c r="F602" s="191">
        <v>1.25</v>
      </c>
      <c r="G602" s="99">
        <v>0.8</v>
      </c>
      <c r="H602" s="194" t="s">
        <v>1656</v>
      </c>
      <c r="I602" s="195" t="s">
        <v>1657</v>
      </c>
    </row>
    <row r="603" spans="1:9" ht="12.6">
      <c r="A603" s="190" t="s">
        <v>650</v>
      </c>
      <c r="B603" s="5" t="s">
        <v>1831</v>
      </c>
      <c r="C603" s="6">
        <v>8.0864373045000004</v>
      </c>
      <c r="D603" s="308">
        <v>3.5503</v>
      </c>
      <c r="E603" s="141">
        <v>1.0249999999999999</v>
      </c>
      <c r="F603" s="191">
        <v>2.2999999999999998</v>
      </c>
      <c r="G603" s="99">
        <v>0.8</v>
      </c>
      <c r="H603" s="194" t="s">
        <v>1656</v>
      </c>
      <c r="I603" s="195" t="s">
        <v>1658</v>
      </c>
    </row>
    <row r="604" spans="1:9" ht="12.6">
      <c r="A604" s="202" t="s">
        <v>651</v>
      </c>
      <c r="B604" s="89" t="s">
        <v>1831</v>
      </c>
      <c r="C604" s="90">
        <v>17.552478134099999</v>
      </c>
      <c r="D604" s="309">
        <v>6.6608000000000001</v>
      </c>
      <c r="E604" s="142">
        <v>1.0249999999999999</v>
      </c>
      <c r="F604" s="143">
        <v>2.2999999999999998</v>
      </c>
      <c r="G604" s="100">
        <v>0.8</v>
      </c>
      <c r="H604" s="119" t="s">
        <v>1656</v>
      </c>
      <c r="I604" s="197" t="s">
        <v>1658</v>
      </c>
    </row>
    <row r="605" spans="1:9" ht="12.6">
      <c r="A605" s="190" t="s">
        <v>1633</v>
      </c>
      <c r="B605" s="5" t="s">
        <v>1832</v>
      </c>
      <c r="C605" s="6">
        <v>1.8099837593000001</v>
      </c>
      <c r="D605" s="308">
        <v>1.4963</v>
      </c>
      <c r="E605" s="141">
        <v>1.0249999999999999</v>
      </c>
      <c r="F605" s="191">
        <v>1.25</v>
      </c>
      <c r="G605" s="99">
        <v>0.8</v>
      </c>
      <c r="H605" s="200" t="s">
        <v>1656</v>
      </c>
      <c r="I605" s="201" t="s">
        <v>1657</v>
      </c>
    </row>
    <row r="606" spans="1:9" ht="12.6">
      <c r="A606" s="190" t="s">
        <v>1634</v>
      </c>
      <c r="B606" s="5" t="s">
        <v>1832</v>
      </c>
      <c r="C606" s="6">
        <v>2.4895187871000002</v>
      </c>
      <c r="D606" s="308">
        <v>1.6309</v>
      </c>
      <c r="E606" s="141">
        <v>1.0249999999999999</v>
      </c>
      <c r="F606" s="191">
        <v>1.25</v>
      </c>
      <c r="G606" s="99">
        <v>0.8</v>
      </c>
      <c r="H606" s="194" t="s">
        <v>1656</v>
      </c>
      <c r="I606" s="195" t="s">
        <v>1657</v>
      </c>
    </row>
    <row r="607" spans="1:9" ht="12.6">
      <c r="A607" s="190" t="s">
        <v>1635</v>
      </c>
      <c r="B607" s="5" t="s">
        <v>1832</v>
      </c>
      <c r="C607" s="6">
        <v>5.1571729957999999</v>
      </c>
      <c r="D607" s="308">
        <v>2.3043999999999998</v>
      </c>
      <c r="E607" s="141">
        <v>1.0249999999999999</v>
      </c>
      <c r="F607" s="191">
        <v>2.2999999999999998</v>
      </c>
      <c r="G607" s="99">
        <v>0.8</v>
      </c>
      <c r="H607" s="194" t="s">
        <v>1656</v>
      </c>
      <c r="I607" s="195" t="s">
        <v>1658</v>
      </c>
    </row>
    <row r="608" spans="1:9" ht="12.6">
      <c r="A608" s="202" t="s">
        <v>1636</v>
      </c>
      <c r="B608" s="89" t="s">
        <v>1832</v>
      </c>
      <c r="C608" s="90">
        <v>10.8695652174</v>
      </c>
      <c r="D608" s="309">
        <v>3.8645999999999998</v>
      </c>
      <c r="E608" s="142">
        <v>1.0249999999999999</v>
      </c>
      <c r="F608" s="143">
        <v>2.2999999999999998</v>
      </c>
      <c r="G608" s="100">
        <v>0.8</v>
      </c>
      <c r="H608" s="119" t="s">
        <v>1656</v>
      </c>
      <c r="I608" s="197" t="s">
        <v>1658</v>
      </c>
    </row>
    <row r="609" spans="1:9" ht="12.6">
      <c r="A609" s="190" t="s">
        <v>652</v>
      </c>
      <c r="B609" s="5" t="s">
        <v>1833</v>
      </c>
      <c r="C609" s="6">
        <v>3.4380116959000002</v>
      </c>
      <c r="D609" s="308">
        <v>0.46739999999999998</v>
      </c>
      <c r="E609" s="141">
        <v>1.0249999999999999</v>
      </c>
      <c r="F609" s="191">
        <v>1.25</v>
      </c>
      <c r="G609" s="99">
        <v>0.8</v>
      </c>
      <c r="H609" s="200" t="s">
        <v>1656</v>
      </c>
      <c r="I609" s="201" t="s">
        <v>1657</v>
      </c>
    </row>
    <row r="610" spans="1:9" ht="12.6">
      <c r="A610" s="190" t="s">
        <v>653</v>
      </c>
      <c r="B610" s="5" t="s">
        <v>1833</v>
      </c>
      <c r="C610" s="6">
        <v>4.1002858503999997</v>
      </c>
      <c r="D610" s="308">
        <v>0.55359999999999998</v>
      </c>
      <c r="E610" s="141">
        <v>1.0249999999999999</v>
      </c>
      <c r="F610" s="191">
        <v>1.25</v>
      </c>
      <c r="G610" s="99">
        <v>0.8</v>
      </c>
      <c r="H610" s="194" t="s">
        <v>1656</v>
      </c>
      <c r="I610" s="195" t="s">
        <v>1657</v>
      </c>
    </row>
    <row r="611" spans="1:9" ht="12.6">
      <c r="A611" s="190" t="s">
        <v>654</v>
      </c>
      <c r="B611" s="5" t="s">
        <v>1833</v>
      </c>
      <c r="C611" s="6">
        <v>5.5102793884999999</v>
      </c>
      <c r="D611" s="308">
        <v>0.83040000000000003</v>
      </c>
      <c r="E611" s="141">
        <v>1.0249999999999999</v>
      </c>
      <c r="F611" s="191">
        <v>2.2999999999999998</v>
      </c>
      <c r="G611" s="99">
        <v>0.8</v>
      </c>
      <c r="H611" s="194" t="s">
        <v>1656</v>
      </c>
      <c r="I611" s="195" t="s">
        <v>1658</v>
      </c>
    </row>
    <row r="612" spans="1:9" ht="12.6">
      <c r="A612" s="202" t="s">
        <v>655</v>
      </c>
      <c r="B612" s="89" t="s">
        <v>1833</v>
      </c>
      <c r="C612" s="90">
        <v>9.2397660818999992</v>
      </c>
      <c r="D612" s="309">
        <v>1.9083000000000001</v>
      </c>
      <c r="E612" s="142">
        <v>1.0249999999999999</v>
      </c>
      <c r="F612" s="143">
        <v>2.2999999999999998</v>
      </c>
      <c r="G612" s="100">
        <v>0.8</v>
      </c>
      <c r="H612" s="119" t="s">
        <v>1656</v>
      </c>
      <c r="I612" s="197" t="s">
        <v>1658</v>
      </c>
    </row>
    <row r="613" spans="1:9" ht="12.6">
      <c r="A613" s="190" t="s">
        <v>656</v>
      </c>
      <c r="B613" s="5" t="s">
        <v>1834</v>
      </c>
      <c r="C613" s="6">
        <v>3.0983751846000001</v>
      </c>
      <c r="D613" s="308">
        <v>0.4738</v>
      </c>
      <c r="E613" s="141">
        <v>1.0249999999999999</v>
      </c>
      <c r="F613" s="191">
        <v>1.25</v>
      </c>
      <c r="G613" s="99">
        <v>0.8</v>
      </c>
      <c r="H613" s="200" t="s">
        <v>1656</v>
      </c>
      <c r="I613" s="201" t="s">
        <v>1657</v>
      </c>
    </row>
    <row r="614" spans="1:9" ht="12.6">
      <c r="A614" s="190" t="s">
        <v>657</v>
      </c>
      <c r="B614" s="5" t="s">
        <v>1834</v>
      </c>
      <c r="C614" s="6">
        <v>3.6407581733000001</v>
      </c>
      <c r="D614" s="308">
        <v>0.57469999999999999</v>
      </c>
      <c r="E614" s="141">
        <v>1.0249999999999999</v>
      </c>
      <c r="F614" s="191">
        <v>1.25</v>
      </c>
      <c r="G614" s="99">
        <v>0.8</v>
      </c>
      <c r="H614" s="194" t="s">
        <v>1656</v>
      </c>
      <c r="I614" s="195" t="s">
        <v>1657</v>
      </c>
    </row>
    <row r="615" spans="1:9" ht="12.6">
      <c r="A615" s="190" t="s">
        <v>658</v>
      </c>
      <c r="B615" s="5" t="s">
        <v>1834</v>
      </c>
      <c r="C615" s="6">
        <v>4.7557763400999997</v>
      </c>
      <c r="D615" s="308">
        <v>0.76910000000000001</v>
      </c>
      <c r="E615" s="141">
        <v>1.0249999999999999</v>
      </c>
      <c r="F615" s="191">
        <v>2.2999999999999998</v>
      </c>
      <c r="G615" s="99">
        <v>0.8</v>
      </c>
      <c r="H615" s="194" t="s">
        <v>1656</v>
      </c>
      <c r="I615" s="195" t="s">
        <v>1658</v>
      </c>
    </row>
    <row r="616" spans="1:9" ht="12.6">
      <c r="A616" s="202" t="s">
        <v>659</v>
      </c>
      <c r="B616" s="89" t="s">
        <v>1834</v>
      </c>
      <c r="C616" s="90">
        <v>10.333333333300001</v>
      </c>
      <c r="D616" s="309">
        <v>1.8232999999999999</v>
      </c>
      <c r="E616" s="142">
        <v>1.0249999999999999</v>
      </c>
      <c r="F616" s="143">
        <v>2.2999999999999998</v>
      </c>
      <c r="G616" s="100">
        <v>0.8</v>
      </c>
      <c r="H616" s="119" t="s">
        <v>1656</v>
      </c>
      <c r="I616" s="197" t="s">
        <v>1658</v>
      </c>
    </row>
    <row r="617" spans="1:9" ht="12.6">
      <c r="A617" s="190" t="s">
        <v>660</v>
      </c>
      <c r="B617" s="5" t="s">
        <v>1835</v>
      </c>
      <c r="C617" s="6">
        <v>2.3078278901</v>
      </c>
      <c r="D617" s="308">
        <v>0.49480000000000002</v>
      </c>
      <c r="E617" s="141">
        <v>1.0249999999999999</v>
      </c>
      <c r="F617" s="191">
        <v>1.25</v>
      </c>
      <c r="G617" s="99">
        <v>0.8</v>
      </c>
      <c r="H617" s="200" t="s">
        <v>1656</v>
      </c>
      <c r="I617" s="201" t="s">
        <v>1657</v>
      </c>
    </row>
    <row r="618" spans="1:9" ht="12.6">
      <c r="A618" s="190" t="s">
        <v>661</v>
      </c>
      <c r="B618" s="5" t="s">
        <v>1835</v>
      </c>
      <c r="C618" s="6">
        <v>3.3861475102999998</v>
      </c>
      <c r="D618" s="308">
        <v>0.63970000000000005</v>
      </c>
      <c r="E618" s="141">
        <v>1.0249999999999999</v>
      </c>
      <c r="F618" s="191">
        <v>1.25</v>
      </c>
      <c r="G618" s="99">
        <v>0.8</v>
      </c>
      <c r="H618" s="194" t="s">
        <v>1656</v>
      </c>
      <c r="I618" s="195" t="s">
        <v>1657</v>
      </c>
    </row>
    <row r="619" spans="1:9" ht="12.6">
      <c r="A619" s="190" t="s">
        <v>662</v>
      </c>
      <c r="B619" s="5" t="s">
        <v>1835</v>
      </c>
      <c r="C619" s="6">
        <v>4.9300856094999999</v>
      </c>
      <c r="D619" s="308">
        <v>0.87360000000000004</v>
      </c>
      <c r="E619" s="141">
        <v>1.0249999999999999</v>
      </c>
      <c r="F619" s="191">
        <v>2.2999999999999998</v>
      </c>
      <c r="G619" s="99">
        <v>0.8</v>
      </c>
      <c r="H619" s="194" t="s">
        <v>1656</v>
      </c>
      <c r="I619" s="195" t="s">
        <v>1658</v>
      </c>
    </row>
    <row r="620" spans="1:9" ht="12.6">
      <c r="A620" s="202" t="s">
        <v>663</v>
      </c>
      <c r="B620" s="89" t="s">
        <v>1835</v>
      </c>
      <c r="C620" s="90">
        <v>11.272264631000001</v>
      </c>
      <c r="D620" s="309">
        <v>2.0148000000000001</v>
      </c>
      <c r="E620" s="142">
        <v>1.0249999999999999</v>
      </c>
      <c r="F620" s="143">
        <v>2.2999999999999998</v>
      </c>
      <c r="G620" s="100">
        <v>0.8</v>
      </c>
      <c r="H620" s="119" t="s">
        <v>1656</v>
      </c>
      <c r="I620" s="197" t="s">
        <v>1658</v>
      </c>
    </row>
    <row r="621" spans="1:9" ht="12.6">
      <c r="A621" s="190" t="s">
        <v>664</v>
      </c>
      <c r="B621" s="5" t="s">
        <v>1836</v>
      </c>
      <c r="C621" s="6">
        <v>3.6012461059</v>
      </c>
      <c r="D621" s="308">
        <v>0.76839999999999997</v>
      </c>
      <c r="E621" s="141">
        <v>1.0249999999999999</v>
      </c>
      <c r="F621" s="191">
        <v>1.25</v>
      </c>
      <c r="G621" s="99">
        <v>0.8</v>
      </c>
      <c r="H621" s="200" t="s">
        <v>1656</v>
      </c>
      <c r="I621" s="201" t="s">
        <v>1657</v>
      </c>
    </row>
    <row r="622" spans="1:9" ht="12.6">
      <c r="A622" s="190" t="s">
        <v>665</v>
      </c>
      <c r="B622" s="5" t="s">
        <v>1836</v>
      </c>
      <c r="C622" s="6">
        <v>4.5930555556000003</v>
      </c>
      <c r="D622" s="308">
        <v>0.91930000000000001</v>
      </c>
      <c r="E622" s="141">
        <v>1.0249999999999999</v>
      </c>
      <c r="F622" s="191">
        <v>1.25</v>
      </c>
      <c r="G622" s="99">
        <v>0.8</v>
      </c>
      <c r="H622" s="194" t="s">
        <v>1656</v>
      </c>
      <c r="I622" s="195" t="s">
        <v>1657</v>
      </c>
    </row>
    <row r="623" spans="1:9" ht="12.6">
      <c r="A623" s="190" t="s">
        <v>666</v>
      </c>
      <c r="B623" s="5" t="s">
        <v>1836</v>
      </c>
      <c r="C623" s="6">
        <v>7.6793726062000003</v>
      </c>
      <c r="D623" s="308">
        <v>1.4662999999999999</v>
      </c>
      <c r="E623" s="141">
        <v>1.0249999999999999</v>
      </c>
      <c r="F623" s="191">
        <v>2.2999999999999998</v>
      </c>
      <c r="G623" s="99">
        <v>0.8</v>
      </c>
      <c r="H623" s="194" t="s">
        <v>1656</v>
      </c>
      <c r="I623" s="195" t="s">
        <v>1658</v>
      </c>
    </row>
    <row r="624" spans="1:9" ht="12.6">
      <c r="A624" s="202" t="s">
        <v>667</v>
      </c>
      <c r="B624" s="89" t="s">
        <v>1836</v>
      </c>
      <c r="C624" s="90">
        <v>12.369426751600001</v>
      </c>
      <c r="D624" s="309">
        <v>2.4678</v>
      </c>
      <c r="E624" s="142">
        <v>1.0249999999999999</v>
      </c>
      <c r="F624" s="143">
        <v>2.2999999999999998</v>
      </c>
      <c r="G624" s="100">
        <v>0.8</v>
      </c>
      <c r="H624" s="119" t="s">
        <v>1656</v>
      </c>
      <c r="I624" s="197" t="s">
        <v>1658</v>
      </c>
    </row>
    <row r="625" spans="1:9" ht="12.6">
      <c r="A625" s="190" t="s">
        <v>668</v>
      </c>
      <c r="B625" s="5" t="s">
        <v>1837</v>
      </c>
      <c r="C625" s="6">
        <v>4.6443464313999998</v>
      </c>
      <c r="D625" s="308">
        <v>0.70579999999999998</v>
      </c>
      <c r="E625" s="141">
        <v>1.0249999999999999</v>
      </c>
      <c r="F625" s="191">
        <v>1.25</v>
      </c>
      <c r="G625" s="99">
        <v>0.8</v>
      </c>
      <c r="H625" s="200" t="s">
        <v>1656</v>
      </c>
      <c r="I625" s="201" t="s">
        <v>1657</v>
      </c>
    </row>
    <row r="626" spans="1:9" ht="12.6">
      <c r="A626" s="190" t="s">
        <v>669</v>
      </c>
      <c r="B626" s="5" t="s">
        <v>1837</v>
      </c>
      <c r="C626" s="6">
        <v>5.7838188466</v>
      </c>
      <c r="D626" s="308">
        <v>0.89119999999999999</v>
      </c>
      <c r="E626" s="141">
        <v>1.0249999999999999</v>
      </c>
      <c r="F626" s="191">
        <v>1.25</v>
      </c>
      <c r="G626" s="99">
        <v>0.8</v>
      </c>
      <c r="H626" s="194" t="s">
        <v>1656</v>
      </c>
      <c r="I626" s="195" t="s">
        <v>1657</v>
      </c>
    </row>
    <row r="627" spans="1:9" ht="12.6">
      <c r="A627" s="190" t="s">
        <v>670</v>
      </c>
      <c r="B627" s="5" t="s">
        <v>1837</v>
      </c>
      <c r="C627" s="6">
        <v>8.2166427547000005</v>
      </c>
      <c r="D627" s="308">
        <v>1.3317000000000001</v>
      </c>
      <c r="E627" s="141">
        <v>1.0249999999999999</v>
      </c>
      <c r="F627" s="191">
        <v>2.2999999999999998</v>
      </c>
      <c r="G627" s="99">
        <v>0.8</v>
      </c>
      <c r="H627" s="194" t="s">
        <v>1656</v>
      </c>
      <c r="I627" s="195" t="s">
        <v>1658</v>
      </c>
    </row>
    <row r="628" spans="1:9" ht="12.6">
      <c r="A628" s="202" t="s">
        <v>671</v>
      </c>
      <c r="B628" s="89" t="s">
        <v>1837</v>
      </c>
      <c r="C628" s="90">
        <v>14.312017640600001</v>
      </c>
      <c r="D628" s="309">
        <v>2.4544000000000001</v>
      </c>
      <c r="E628" s="142">
        <v>1.0249999999999999</v>
      </c>
      <c r="F628" s="143">
        <v>2.2999999999999998</v>
      </c>
      <c r="G628" s="100">
        <v>0.8</v>
      </c>
      <c r="H628" s="119" t="s">
        <v>1656</v>
      </c>
      <c r="I628" s="197" t="s">
        <v>1658</v>
      </c>
    </row>
    <row r="629" spans="1:9" ht="12.6">
      <c r="A629" s="190" t="s">
        <v>672</v>
      </c>
      <c r="B629" s="5" t="s">
        <v>1838</v>
      </c>
      <c r="C629" s="6">
        <v>3.1761626735999999</v>
      </c>
      <c r="D629" s="308">
        <v>0.63819999999999999</v>
      </c>
      <c r="E629" s="141">
        <v>1.0249999999999999</v>
      </c>
      <c r="F629" s="191">
        <v>1.25</v>
      </c>
      <c r="G629" s="99">
        <v>0.8</v>
      </c>
      <c r="H629" s="200" t="s">
        <v>1656</v>
      </c>
      <c r="I629" s="201" t="s">
        <v>1657</v>
      </c>
    </row>
    <row r="630" spans="1:9" ht="12.6">
      <c r="A630" s="190" t="s">
        <v>673</v>
      </c>
      <c r="B630" s="5" t="s">
        <v>1838</v>
      </c>
      <c r="C630" s="6">
        <v>4.2660958339999997</v>
      </c>
      <c r="D630" s="308">
        <v>0.84970000000000001</v>
      </c>
      <c r="E630" s="141">
        <v>1.0249999999999999</v>
      </c>
      <c r="F630" s="191">
        <v>1.25</v>
      </c>
      <c r="G630" s="99">
        <v>0.8</v>
      </c>
      <c r="H630" s="194" t="s">
        <v>1656</v>
      </c>
      <c r="I630" s="195" t="s">
        <v>1657</v>
      </c>
    </row>
    <row r="631" spans="1:9" ht="12.6">
      <c r="A631" s="190" t="s">
        <v>674</v>
      </c>
      <c r="B631" s="5" t="s">
        <v>1838</v>
      </c>
      <c r="C631" s="6">
        <v>7.0731657049000001</v>
      </c>
      <c r="D631" s="308">
        <v>1.4281999999999999</v>
      </c>
      <c r="E631" s="141">
        <v>1.0249999999999999</v>
      </c>
      <c r="F631" s="191">
        <v>2.2999999999999998</v>
      </c>
      <c r="G631" s="99">
        <v>0.8</v>
      </c>
      <c r="H631" s="194" t="s">
        <v>1656</v>
      </c>
      <c r="I631" s="195" t="s">
        <v>1658</v>
      </c>
    </row>
    <row r="632" spans="1:9" ht="12.6">
      <c r="A632" s="202" t="s">
        <v>675</v>
      </c>
      <c r="B632" s="89" t="s">
        <v>1838</v>
      </c>
      <c r="C632" s="90">
        <v>15.192380952400001</v>
      </c>
      <c r="D632" s="309">
        <v>3.4918</v>
      </c>
      <c r="E632" s="142">
        <v>1.0249999999999999</v>
      </c>
      <c r="F632" s="143">
        <v>2.2999999999999998</v>
      </c>
      <c r="G632" s="100">
        <v>0.8</v>
      </c>
      <c r="H632" s="119" t="s">
        <v>1656</v>
      </c>
      <c r="I632" s="197" t="s">
        <v>1658</v>
      </c>
    </row>
    <row r="633" spans="1:9" ht="12.6">
      <c r="A633" s="190" t="s">
        <v>676</v>
      </c>
      <c r="B633" s="5" t="s">
        <v>1839</v>
      </c>
      <c r="C633" s="6">
        <v>2.9300898532000001</v>
      </c>
      <c r="D633" s="308">
        <v>0.60019999999999996</v>
      </c>
      <c r="E633" s="141">
        <v>1.0249999999999999</v>
      </c>
      <c r="F633" s="191">
        <v>1.25</v>
      </c>
      <c r="G633" s="99">
        <v>0.8</v>
      </c>
      <c r="H633" s="200" t="s">
        <v>1656</v>
      </c>
      <c r="I633" s="201" t="s">
        <v>1657</v>
      </c>
    </row>
    <row r="634" spans="1:9" ht="12.6">
      <c r="A634" s="190" t="s">
        <v>677</v>
      </c>
      <c r="B634" s="5" t="s">
        <v>1839</v>
      </c>
      <c r="C634" s="6">
        <v>3.8209156659999999</v>
      </c>
      <c r="D634" s="308">
        <v>0.7409</v>
      </c>
      <c r="E634" s="141">
        <v>1.0249999999999999</v>
      </c>
      <c r="F634" s="191">
        <v>1.25</v>
      </c>
      <c r="G634" s="99">
        <v>0.8</v>
      </c>
      <c r="H634" s="194" t="s">
        <v>1656</v>
      </c>
      <c r="I634" s="195" t="s">
        <v>1657</v>
      </c>
    </row>
    <row r="635" spans="1:9" ht="12.6">
      <c r="A635" s="190" t="s">
        <v>678</v>
      </c>
      <c r="B635" s="5" t="s">
        <v>1839</v>
      </c>
      <c r="C635" s="6">
        <v>5.2682859125999997</v>
      </c>
      <c r="D635" s="308">
        <v>1.0164</v>
      </c>
      <c r="E635" s="141">
        <v>1.0249999999999999</v>
      </c>
      <c r="F635" s="191">
        <v>2.2999999999999998</v>
      </c>
      <c r="G635" s="99">
        <v>0.8</v>
      </c>
      <c r="H635" s="194" t="s">
        <v>1656</v>
      </c>
      <c r="I635" s="195" t="s">
        <v>1658</v>
      </c>
    </row>
    <row r="636" spans="1:9" ht="12.6">
      <c r="A636" s="202" t="s">
        <v>679</v>
      </c>
      <c r="B636" s="89" t="s">
        <v>1839</v>
      </c>
      <c r="C636" s="90">
        <v>11.3877729258</v>
      </c>
      <c r="D636" s="309">
        <v>2.4095</v>
      </c>
      <c r="E636" s="142">
        <v>1.0249999999999999</v>
      </c>
      <c r="F636" s="143">
        <v>2.2999999999999998</v>
      </c>
      <c r="G636" s="100">
        <v>0.8</v>
      </c>
      <c r="H636" s="119" t="s">
        <v>1656</v>
      </c>
      <c r="I636" s="197" t="s">
        <v>1658</v>
      </c>
    </row>
    <row r="637" spans="1:9" ht="12.6">
      <c r="A637" s="190" t="s">
        <v>680</v>
      </c>
      <c r="B637" s="5" t="s">
        <v>1840</v>
      </c>
      <c r="C637" s="6">
        <v>2.2798353909000002</v>
      </c>
      <c r="D637" s="308">
        <v>0.50509999999999999</v>
      </c>
      <c r="E637" s="141">
        <v>1.0249999999999999</v>
      </c>
      <c r="F637" s="191">
        <v>1.25</v>
      </c>
      <c r="G637" s="99">
        <v>0.8</v>
      </c>
      <c r="H637" s="200" t="s">
        <v>1656</v>
      </c>
      <c r="I637" s="201" t="s">
        <v>1657</v>
      </c>
    </row>
    <row r="638" spans="1:9" ht="12.6">
      <c r="A638" s="190" t="s">
        <v>681</v>
      </c>
      <c r="B638" s="5" t="s">
        <v>1840</v>
      </c>
      <c r="C638" s="6">
        <v>4.3048995418000002</v>
      </c>
      <c r="D638" s="308">
        <v>0.72260000000000002</v>
      </c>
      <c r="E638" s="141">
        <v>1.0249999999999999</v>
      </c>
      <c r="F638" s="191">
        <v>1.25</v>
      </c>
      <c r="G638" s="99">
        <v>0.8</v>
      </c>
      <c r="H638" s="194" t="s">
        <v>1656</v>
      </c>
      <c r="I638" s="195" t="s">
        <v>1657</v>
      </c>
    </row>
    <row r="639" spans="1:9" ht="12.6">
      <c r="A639" s="190" t="s">
        <v>682</v>
      </c>
      <c r="B639" s="5" t="s">
        <v>1840</v>
      </c>
      <c r="C639" s="6">
        <v>6.8045897079</v>
      </c>
      <c r="D639" s="308">
        <v>1.1015999999999999</v>
      </c>
      <c r="E639" s="141">
        <v>1.0249999999999999</v>
      </c>
      <c r="F639" s="191">
        <v>2.2999999999999998</v>
      </c>
      <c r="G639" s="99">
        <v>0.8</v>
      </c>
      <c r="H639" s="194" t="s">
        <v>1656</v>
      </c>
      <c r="I639" s="195" t="s">
        <v>1658</v>
      </c>
    </row>
    <row r="640" spans="1:9" ht="12.6">
      <c r="A640" s="202" t="s">
        <v>683</v>
      </c>
      <c r="B640" s="89" t="s">
        <v>1840</v>
      </c>
      <c r="C640" s="90">
        <v>11.811440678</v>
      </c>
      <c r="D640" s="309">
        <v>2.2591000000000001</v>
      </c>
      <c r="E640" s="142">
        <v>1.0249999999999999</v>
      </c>
      <c r="F640" s="143">
        <v>2.2999999999999998</v>
      </c>
      <c r="G640" s="100">
        <v>0.8</v>
      </c>
      <c r="H640" s="119" t="s">
        <v>1656</v>
      </c>
      <c r="I640" s="197" t="s">
        <v>1658</v>
      </c>
    </row>
    <row r="641" spans="1:9" ht="12.6">
      <c r="A641" s="190" t="s">
        <v>684</v>
      </c>
      <c r="B641" s="5" t="s">
        <v>1841</v>
      </c>
      <c r="C641" s="6">
        <v>2.5649222833</v>
      </c>
      <c r="D641" s="308">
        <v>0.51090000000000002</v>
      </c>
      <c r="E641" s="141">
        <v>1.0249999999999999</v>
      </c>
      <c r="F641" s="191">
        <v>1.25</v>
      </c>
      <c r="G641" s="99">
        <v>0.8</v>
      </c>
      <c r="H641" s="200" t="s">
        <v>1656</v>
      </c>
      <c r="I641" s="201" t="s">
        <v>1657</v>
      </c>
    </row>
    <row r="642" spans="1:9" ht="12.6">
      <c r="A642" s="190" t="s">
        <v>685</v>
      </c>
      <c r="B642" s="5" t="s">
        <v>1841</v>
      </c>
      <c r="C642" s="6">
        <v>3.5219405593999999</v>
      </c>
      <c r="D642" s="308">
        <v>0.59199999999999997</v>
      </c>
      <c r="E642" s="141">
        <v>1.0249999999999999</v>
      </c>
      <c r="F642" s="191">
        <v>1.25</v>
      </c>
      <c r="G642" s="99">
        <v>0.8</v>
      </c>
      <c r="H642" s="194" t="s">
        <v>1656</v>
      </c>
      <c r="I642" s="195" t="s">
        <v>1657</v>
      </c>
    </row>
    <row r="643" spans="1:9" ht="12.6">
      <c r="A643" s="190" t="s">
        <v>686</v>
      </c>
      <c r="B643" s="5" t="s">
        <v>1841</v>
      </c>
      <c r="C643" s="6">
        <v>5.3137875101000001</v>
      </c>
      <c r="D643" s="308">
        <v>0.96060000000000001</v>
      </c>
      <c r="E643" s="141">
        <v>1.0249999999999999</v>
      </c>
      <c r="F643" s="191">
        <v>2.2999999999999998</v>
      </c>
      <c r="G643" s="99">
        <v>0.8</v>
      </c>
      <c r="H643" s="194" t="s">
        <v>1656</v>
      </c>
      <c r="I643" s="195" t="s">
        <v>1658</v>
      </c>
    </row>
    <row r="644" spans="1:9" ht="12.6">
      <c r="A644" s="202" t="s">
        <v>687</v>
      </c>
      <c r="B644" s="89" t="s">
        <v>1841</v>
      </c>
      <c r="C644" s="90">
        <v>10.873846153800001</v>
      </c>
      <c r="D644" s="309">
        <v>2.1267</v>
      </c>
      <c r="E644" s="142">
        <v>1.0249999999999999</v>
      </c>
      <c r="F644" s="143">
        <v>2.2999999999999998</v>
      </c>
      <c r="G644" s="100">
        <v>0.8</v>
      </c>
      <c r="H644" s="119" t="s">
        <v>1656</v>
      </c>
      <c r="I644" s="197" t="s">
        <v>1658</v>
      </c>
    </row>
    <row r="645" spans="1:9" ht="12.6">
      <c r="A645" s="190" t="s">
        <v>688</v>
      </c>
      <c r="B645" s="5" t="s">
        <v>1842</v>
      </c>
      <c r="C645" s="6">
        <v>4.0075875921000002</v>
      </c>
      <c r="D645" s="308">
        <v>1.3287</v>
      </c>
      <c r="E645" s="141">
        <v>1.0249999999999999</v>
      </c>
      <c r="F645" s="191">
        <v>1.25</v>
      </c>
      <c r="G645" s="99">
        <v>0.8</v>
      </c>
      <c r="H645" s="200" t="s">
        <v>1656</v>
      </c>
      <c r="I645" s="201" t="s">
        <v>1657</v>
      </c>
    </row>
    <row r="646" spans="1:9" ht="12.6">
      <c r="A646" s="190" t="s">
        <v>689</v>
      </c>
      <c r="B646" s="5" t="s">
        <v>1842</v>
      </c>
      <c r="C646" s="6">
        <v>7.1596904678</v>
      </c>
      <c r="D646" s="308">
        <v>1.7827</v>
      </c>
      <c r="E646" s="141">
        <v>1.0249999999999999</v>
      </c>
      <c r="F646" s="191">
        <v>1.25</v>
      </c>
      <c r="G646" s="99">
        <v>0.8</v>
      </c>
      <c r="H646" s="194" t="s">
        <v>1656</v>
      </c>
      <c r="I646" s="195" t="s">
        <v>1657</v>
      </c>
    </row>
    <row r="647" spans="1:9" ht="12.6">
      <c r="A647" s="190" t="s">
        <v>690</v>
      </c>
      <c r="B647" s="5" t="s">
        <v>1842</v>
      </c>
      <c r="C647" s="6">
        <v>12.7416545718</v>
      </c>
      <c r="D647" s="308">
        <v>2.5608</v>
      </c>
      <c r="E647" s="141">
        <v>1.0249999999999999</v>
      </c>
      <c r="F647" s="191">
        <v>2.2999999999999998</v>
      </c>
      <c r="G647" s="99">
        <v>0.8</v>
      </c>
      <c r="H647" s="194" t="s">
        <v>1656</v>
      </c>
      <c r="I647" s="195" t="s">
        <v>1658</v>
      </c>
    </row>
    <row r="648" spans="1:9" ht="12.6">
      <c r="A648" s="202" t="s">
        <v>691</v>
      </c>
      <c r="B648" s="89" t="s">
        <v>1842</v>
      </c>
      <c r="C648" s="90">
        <v>24.249299719900002</v>
      </c>
      <c r="D648" s="309">
        <v>5.6242999999999999</v>
      </c>
      <c r="E648" s="142">
        <v>1.0249999999999999</v>
      </c>
      <c r="F648" s="143">
        <v>2.2999999999999998</v>
      </c>
      <c r="G648" s="100">
        <v>0.8</v>
      </c>
      <c r="H648" s="119" t="s">
        <v>1656</v>
      </c>
      <c r="I648" s="197" t="s">
        <v>1658</v>
      </c>
    </row>
    <row r="649" spans="1:9" ht="12.6">
      <c r="A649" s="190" t="s">
        <v>692</v>
      </c>
      <c r="B649" s="5" t="s">
        <v>1843</v>
      </c>
      <c r="C649" s="6">
        <v>1.8361081841</v>
      </c>
      <c r="D649" s="308">
        <v>1.2839</v>
      </c>
      <c r="E649" s="141">
        <v>1.0249999999999999</v>
      </c>
      <c r="F649" s="191">
        <v>1.25</v>
      </c>
      <c r="G649" s="99">
        <v>0.8</v>
      </c>
      <c r="H649" s="200" t="s">
        <v>1656</v>
      </c>
      <c r="I649" s="201" t="s">
        <v>1657</v>
      </c>
    </row>
    <row r="650" spans="1:9" ht="12.6">
      <c r="A650" s="190" t="s">
        <v>693</v>
      </c>
      <c r="B650" s="5" t="s">
        <v>1843</v>
      </c>
      <c r="C650" s="6">
        <v>2.3003878000000002</v>
      </c>
      <c r="D650" s="308">
        <v>1.5690999999999999</v>
      </c>
      <c r="E650" s="141">
        <v>1.0249999999999999</v>
      </c>
      <c r="F650" s="191">
        <v>1.25</v>
      </c>
      <c r="G650" s="99">
        <v>0.8</v>
      </c>
      <c r="H650" s="194" t="s">
        <v>1656</v>
      </c>
      <c r="I650" s="195" t="s">
        <v>1657</v>
      </c>
    </row>
    <row r="651" spans="1:9" ht="12.6">
      <c r="A651" s="190" t="s">
        <v>694</v>
      </c>
      <c r="B651" s="5" t="s">
        <v>1843</v>
      </c>
      <c r="C651" s="6">
        <v>5.3477157359999996</v>
      </c>
      <c r="D651" s="308">
        <v>1.931</v>
      </c>
      <c r="E651" s="141">
        <v>1.0249999999999999</v>
      </c>
      <c r="F651" s="191">
        <v>2.2999999999999998</v>
      </c>
      <c r="G651" s="99">
        <v>0.8</v>
      </c>
      <c r="H651" s="194" t="s">
        <v>1656</v>
      </c>
      <c r="I651" s="195" t="s">
        <v>1658</v>
      </c>
    </row>
    <row r="652" spans="1:9" ht="12.6">
      <c r="A652" s="202" t="s">
        <v>695</v>
      </c>
      <c r="B652" s="89" t="s">
        <v>1843</v>
      </c>
      <c r="C652" s="90">
        <v>11.7826086957</v>
      </c>
      <c r="D652" s="309">
        <v>4.0663</v>
      </c>
      <c r="E652" s="142">
        <v>1.0249999999999999</v>
      </c>
      <c r="F652" s="143">
        <v>2.2999999999999998</v>
      </c>
      <c r="G652" s="100">
        <v>0.8</v>
      </c>
      <c r="H652" s="119" t="s">
        <v>1656</v>
      </c>
      <c r="I652" s="197" t="s">
        <v>1658</v>
      </c>
    </row>
    <row r="653" spans="1:9" ht="12.6">
      <c r="A653" s="190" t="s">
        <v>696</v>
      </c>
      <c r="B653" s="5" t="s">
        <v>1844</v>
      </c>
      <c r="C653" s="6">
        <v>2.1867986798999999</v>
      </c>
      <c r="D653" s="308">
        <v>1.0018</v>
      </c>
      <c r="E653" s="141">
        <v>1.0249999999999999</v>
      </c>
      <c r="F653" s="191">
        <v>1.25</v>
      </c>
      <c r="G653" s="99">
        <v>0.8</v>
      </c>
      <c r="H653" s="200" t="s">
        <v>1656</v>
      </c>
      <c r="I653" s="201" t="s">
        <v>1657</v>
      </c>
    </row>
    <row r="654" spans="1:9" ht="12.6">
      <c r="A654" s="190" t="s">
        <v>697</v>
      </c>
      <c r="B654" s="5" t="s">
        <v>1844</v>
      </c>
      <c r="C654" s="6">
        <v>3.0720961282000001</v>
      </c>
      <c r="D654" s="308">
        <v>1.6902999999999999</v>
      </c>
      <c r="E654" s="141">
        <v>1.0249999999999999</v>
      </c>
      <c r="F654" s="191">
        <v>1.25</v>
      </c>
      <c r="G654" s="99">
        <v>0.8</v>
      </c>
      <c r="H654" s="194" t="s">
        <v>1656</v>
      </c>
      <c r="I654" s="195" t="s">
        <v>1657</v>
      </c>
    </row>
    <row r="655" spans="1:9" ht="12.6">
      <c r="A655" s="190" t="s">
        <v>698</v>
      </c>
      <c r="B655" s="5" t="s">
        <v>1844</v>
      </c>
      <c r="C655" s="6">
        <v>5.3439667129000004</v>
      </c>
      <c r="D655" s="308">
        <v>2.1581000000000001</v>
      </c>
      <c r="E655" s="141">
        <v>1.0249999999999999</v>
      </c>
      <c r="F655" s="191">
        <v>2.2999999999999998</v>
      </c>
      <c r="G655" s="99">
        <v>0.8</v>
      </c>
      <c r="H655" s="194" t="s">
        <v>1656</v>
      </c>
      <c r="I655" s="195" t="s">
        <v>1658</v>
      </c>
    </row>
    <row r="656" spans="1:9" ht="12.6">
      <c r="A656" s="202" t="s">
        <v>699</v>
      </c>
      <c r="B656" s="89" t="s">
        <v>1844</v>
      </c>
      <c r="C656" s="90">
        <v>18.238095238100001</v>
      </c>
      <c r="D656" s="309">
        <v>4.1565000000000003</v>
      </c>
      <c r="E656" s="142">
        <v>1.0249999999999999</v>
      </c>
      <c r="F656" s="143">
        <v>2.2999999999999998</v>
      </c>
      <c r="G656" s="100">
        <v>0.8</v>
      </c>
      <c r="H656" s="119" t="s">
        <v>1656</v>
      </c>
      <c r="I656" s="197" t="s">
        <v>1658</v>
      </c>
    </row>
    <row r="657" spans="1:9" ht="12.6">
      <c r="A657" s="190" t="s">
        <v>700</v>
      </c>
      <c r="B657" s="5" t="s">
        <v>1845</v>
      </c>
      <c r="C657" s="6">
        <v>2.8110492594999998</v>
      </c>
      <c r="D657" s="308">
        <v>0.80910000000000004</v>
      </c>
      <c r="E657" s="141">
        <v>1.0249999999999999</v>
      </c>
      <c r="F657" s="191">
        <v>1.25</v>
      </c>
      <c r="G657" s="99">
        <v>0.8</v>
      </c>
      <c r="H657" s="200" t="s">
        <v>1656</v>
      </c>
      <c r="I657" s="201" t="s">
        <v>1657</v>
      </c>
    </row>
    <row r="658" spans="1:9" ht="12.6">
      <c r="A658" s="190" t="s">
        <v>701</v>
      </c>
      <c r="B658" s="5" t="s">
        <v>1845</v>
      </c>
      <c r="C658" s="6">
        <v>4.8897377423000004</v>
      </c>
      <c r="D658" s="308">
        <v>1.1182000000000001</v>
      </c>
      <c r="E658" s="141">
        <v>1.0249999999999999</v>
      </c>
      <c r="F658" s="191">
        <v>1.25</v>
      </c>
      <c r="G658" s="99">
        <v>0.8</v>
      </c>
      <c r="H658" s="194" t="s">
        <v>1656</v>
      </c>
      <c r="I658" s="195" t="s">
        <v>1657</v>
      </c>
    </row>
    <row r="659" spans="1:9" ht="12.6">
      <c r="A659" s="190" t="s">
        <v>702</v>
      </c>
      <c r="B659" s="5" t="s">
        <v>1845</v>
      </c>
      <c r="C659" s="6">
        <v>8.5047836938000003</v>
      </c>
      <c r="D659" s="308">
        <v>1.7381</v>
      </c>
      <c r="E659" s="141">
        <v>1.0249999999999999</v>
      </c>
      <c r="F659" s="191">
        <v>2.2999999999999998</v>
      </c>
      <c r="G659" s="99">
        <v>0.8</v>
      </c>
      <c r="H659" s="194" t="s">
        <v>1656</v>
      </c>
      <c r="I659" s="195" t="s">
        <v>1658</v>
      </c>
    </row>
    <row r="660" spans="1:9" ht="12.6">
      <c r="A660" s="202" t="s">
        <v>703</v>
      </c>
      <c r="B660" s="89" t="s">
        <v>1845</v>
      </c>
      <c r="C660" s="90">
        <v>15.3459869848</v>
      </c>
      <c r="D660" s="309">
        <v>3.4056000000000002</v>
      </c>
      <c r="E660" s="142">
        <v>1.0249999999999999</v>
      </c>
      <c r="F660" s="143">
        <v>2.2999999999999998</v>
      </c>
      <c r="G660" s="100">
        <v>0.8</v>
      </c>
      <c r="H660" s="119" t="s">
        <v>1656</v>
      </c>
      <c r="I660" s="197" t="s">
        <v>1658</v>
      </c>
    </row>
    <row r="661" spans="1:9" ht="12.6">
      <c r="A661" s="190" t="s">
        <v>704</v>
      </c>
      <c r="B661" s="5" t="s">
        <v>1846</v>
      </c>
      <c r="C661" s="6">
        <v>3.9059293043999999</v>
      </c>
      <c r="D661" s="308">
        <v>0.55449999999999999</v>
      </c>
      <c r="E661" s="141">
        <v>1.0249999999999999</v>
      </c>
      <c r="F661" s="191">
        <v>1.25</v>
      </c>
      <c r="G661" s="99">
        <v>0.8</v>
      </c>
      <c r="H661" s="200" t="s">
        <v>1656</v>
      </c>
      <c r="I661" s="201" t="s">
        <v>1657</v>
      </c>
    </row>
    <row r="662" spans="1:9" ht="12.6">
      <c r="A662" s="190" t="s">
        <v>705</v>
      </c>
      <c r="B662" s="5" t="s">
        <v>1846</v>
      </c>
      <c r="C662" s="6">
        <v>4.5892660347999996</v>
      </c>
      <c r="D662" s="308">
        <v>0.66469999999999996</v>
      </c>
      <c r="E662" s="141">
        <v>1.0249999999999999</v>
      </c>
      <c r="F662" s="191">
        <v>1.25</v>
      </c>
      <c r="G662" s="99">
        <v>0.8</v>
      </c>
      <c r="H662" s="194" t="s">
        <v>1656</v>
      </c>
      <c r="I662" s="195" t="s">
        <v>1657</v>
      </c>
    </row>
    <row r="663" spans="1:9" ht="12.6">
      <c r="A663" s="190" t="s">
        <v>706</v>
      </c>
      <c r="B663" s="5" t="s">
        <v>1846</v>
      </c>
      <c r="C663" s="6">
        <v>6.6226148409999999</v>
      </c>
      <c r="D663" s="308">
        <v>0.96079999999999999</v>
      </c>
      <c r="E663" s="141">
        <v>1.0249999999999999</v>
      </c>
      <c r="F663" s="191">
        <v>2.2999999999999998</v>
      </c>
      <c r="G663" s="99">
        <v>0.8</v>
      </c>
      <c r="H663" s="194" t="s">
        <v>1656</v>
      </c>
      <c r="I663" s="195" t="s">
        <v>1658</v>
      </c>
    </row>
    <row r="664" spans="1:9" ht="12.6">
      <c r="A664" s="202" t="s">
        <v>707</v>
      </c>
      <c r="B664" s="89" t="s">
        <v>1846</v>
      </c>
      <c r="C664" s="90">
        <v>11.2793650794</v>
      </c>
      <c r="D664" s="309">
        <v>1.8861000000000001</v>
      </c>
      <c r="E664" s="142">
        <v>1.0249999999999999</v>
      </c>
      <c r="F664" s="143">
        <v>2.2999999999999998</v>
      </c>
      <c r="G664" s="100">
        <v>0.8</v>
      </c>
      <c r="H664" s="119" t="s">
        <v>1656</v>
      </c>
      <c r="I664" s="197" t="s">
        <v>1658</v>
      </c>
    </row>
    <row r="665" spans="1:9" ht="12.6">
      <c r="A665" s="190" t="s">
        <v>708</v>
      </c>
      <c r="B665" s="5" t="s">
        <v>1847</v>
      </c>
      <c r="C665" s="6">
        <v>3.2308429118999999</v>
      </c>
      <c r="D665" s="308">
        <v>0.4461</v>
      </c>
      <c r="E665" s="141">
        <v>1.0249999999999999</v>
      </c>
      <c r="F665" s="191">
        <v>1.25</v>
      </c>
      <c r="G665" s="99">
        <v>0.8</v>
      </c>
      <c r="H665" s="200" t="s">
        <v>1656</v>
      </c>
      <c r="I665" s="201" t="s">
        <v>1657</v>
      </c>
    </row>
    <row r="666" spans="1:9" ht="12.6">
      <c r="A666" s="190" t="s">
        <v>709</v>
      </c>
      <c r="B666" s="5" t="s">
        <v>1847</v>
      </c>
      <c r="C666" s="6">
        <v>4.8366935484000004</v>
      </c>
      <c r="D666" s="308">
        <v>0.78610000000000002</v>
      </c>
      <c r="E666" s="141">
        <v>1.0249999999999999</v>
      </c>
      <c r="F666" s="191">
        <v>1.25</v>
      </c>
      <c r="G666" s="99">
        <v>0.8</v>
      </c>
      <c r="H666" s="194" t="s">
        <v>1656</v>
      </c>
      <c r="I666" s="195" t="s">
        <v>1657</v>
      </c>
    </row>
    <row r="667" spans="1:9" ht="12.6">
      <c r="A667" s="190" t="s">
        <v>710</v>
      </c>
      <c r="B667" s="5" t="s">
        <v>1847</v>
      </c>
      <c r="C667" s="6">
        <v>7.7130434783000004</v>
      </c>
      <c r="D667" s="308">
        <v>1.4189000000000001</v>
      </c>
      <c r="E667" s="141">
        <v>1.0249999999999999</v>
      </c>
      <c r="F667" s="191">
        <v>2.2999999999999998</v>
      </c>
      <c r="G667" s="99">
        <v>0.8</v>
      </c>
      <c r="H667" s="194" t="s">
        <v>1656</v>
      </c>
      <c r="I667" s="195" t="s">
        <v>1658</v>
      </c>
    </row>
    <row r="668" spans="1:9" ht="12.6">
      <c r="A668" s="202" t="s">
        <v>711</v>
      </c>
      <c r="B668" s="89" t="s">
        <v>1847</v>
      </c>
      <c r="C668" s="90">
        <v>14.8055555556</v>
      </c>
      <c r="D668" s="309">
        <v>3.8365999999999998</v>
      </c>
      <c r="E668" s="142">
        <v>1.0249999999999999</v>
      </c>
      <c r="F668" s="143">
        <v>2.2999999999999998</v>
      </c>
      <c r="G668" s="100">
        <v>0.8</v>
      </c>
      <c r="H668" s="119" t="s">
        <v>1656</v>
      </c>
      <c r="I668" s="197" t="s">
        <v>1658</v>
      </c>
    </row>
    <row r="669" spans="1:9" ht="12.6">
      <c r="A669" s="190" t="s">
        <v>712</v>
      </c>
      <c r="B669" s="5" t="s">
        <v>1848</v>
      </c>
      <c r="C669" s="6">
        <v>2.8173515982000001</v>
      </c>
      <c r="D669" s="308">
        <v>0.60509999999999997</v>
      </c>
      <c r="E669" s="141">
        <v>1.0249999999999999</v>
      </c>
      <c r="F669" s="191">
        <v>1.25</v>
      </c>
      <c r="G669" s="99">
        <v>0.8</v>
      </c>
      <c r="H669" s="200" t="s">
        <v>1656</v>
      </c>
      <c r="I669" s="201" t="s">
        <v>1657</v>
      </c>
    </row>
    <row r="670" spans="1:9" ht="12.6">
      <c r="A670" s="190" t="s">
        <v>713</v>
      </c>
      <c r="B670" s="5" t="s">
        <v>1848</v>
      </c>
      <c r="C670" s="6">
        <v>4.0444711538</v>
      </c>
      <c r="D670" s="308">
        <v>0.71779999999999999</v>
      </c>
      <c r="E670" s="141">
        <v>1.0249999999999999</v>
      </c>
      <c r="F670" s="191">
        <v>1.25</v>
      </c>
      <c r="G670" s="99">
        <v>0.8</v>
      </c>
      <c r="H670" s="194" t="s">
        <v>1656</v>
      </c>
      <c r="I670" s="195" t="s">
        <v>1657</v>
      </c>
    </row>
    <row r="671" spans="1:9" ht="12.6">
      <c r="A671" s="190" t="s">
        <v>714</v>
      </c>
      <c r="B671" s="5" t="s">
        <v>1848</v>
      </c>
      <c r="C671" s="6">
        <v>6.2263464337999999</v>
      </c>
      <c r="D671" s="308">
        <v>1.1375999999999999</v>
      </c>
      <c r="E671" s="141">
        <v>1.0249999999999999</v>
      </c>
      <c r="F671" s="191">
        <v>2.2999999999999998</v>
      </c>
      <c r="G671" s="99">
        <v>0.8</v>
      </c>
      <c r="H671" s="194" t="s">
        <v>1656</v>
      </c>
      <c r="I671" s="195" t="s">
        <v>1658</v>
      </c>
    </row>
    <row r="672" spans="1:9" ht="12.6">
      <c r="A672" s="202" t="s">
        <v>715</v>
      </c>
      <c r="B672" s="89" t="s">
        <v>1848</v>
      </c>
      <c r="C672" s="90">
        <v>9.8805309735000009</v>
      </c>
      <c r="D672" s="309">
        <v>1.9133</v>
      </c>
      <c r="E672" s="142">
        <v>1.0249999999999999</v>
      </c>
      <c r="F672" s="143">
        <v>2.2999999999999998</v>
      </c>
      <c r="G672" s="100">
        <v>0.8</v>
      </c>
      <c r="H672" s="119" t="s">
        <v>1656</v>
      </c>
      <c r="I672" s="197" t="s">
        <v>1658</v>
      </c>
    </row>
    <row r="673" spans="1:9" ht="12.6">
      <c r="A673" s="190" t="s">
        <v>716</v>
      </c>
      <c r="B673" s="5" t="s">
        <v>1849</v>
      </c>
      <c r="C673" s="6">
        <v>2.9022590502000001</v>
      </c>
      <c r="D673" s="308">
        <v>0.43769999999999998</v>
      </c>
      <c r="E673" s="141">
        <v>1.0249999999999999</v>
      </c>
      <c r="F673" s="191">
        <v>1.25</v>
      </c>
      <c r="G673" s="99">
        <v>0.8</v>
      </c>
      <c r="H673" s="200" t="s">
        <v>1656</v>
      </c>
      <c r="I673" s="201" t="s">
        <v>1657</v>
      </c>
    </row>
    <row r="674" spans="1:9" ht="12.6">
      <c r="A674" s="190" t="s">
        <v>717</v>
      </c>
      <c r="B674" s="5" t="s">
        <v>1849</v>
      </c>
      <c r="C674" s="6">
        <v>4.0002999519999998</v>
      </c>
      <c r="D674" s="308">
        <v>0.58260000000000001</v>
      </c>
      <c r="E674" s="141">
        <v>1.0249999999999999</v>
      </c>
      <c r="F674" s="191">
        <v>1.25</v>
      </c>
      <c r="G674" s="99">
        <v>0.8</v>
      </c>
      <c r="H674" s="194" t="s">
        <v>1656</v>
      </c>
      <c r="I674" s="195" t="s">
        <v>1657</v>
      </c>
    </row>
    <row r="675" spans="1:9" ht="12.6">
      <c r="A675" s="190" t="s">
        <v>718</v>
      </c>
      <c r="B675" s="5" t="s">
        <v>1849</v>
      </c>
      <c r="C675" s="6">
        <v>5.8690072241999998</v>
      </c>
      <c r="D675" s="308">
        <v>0.89439999999999997</v>
      </c>
      <c r="E675" s="141">
        <v>1.0249999999999999</v>
      </c>
      <c r="F675" s="191">
        <v>2.2999999999999998</v>
      </c>
      <c r="G675" s="99">
        <v>0.8</v>
      </c>
      <c r="H675" s="194" t="s">
        <v>1656</v>
      </c>
      <c r="I675" s="195" t="s">
        <v>1658</v>
      </c>
    </row>
    <row r="676" spans="1:9" ht="12.6">
      <c r="A676" s="202" t="s">
        <v>719</v>
      </c>
      <c r="B676" s="89" t="s">
        <v>1849</v>
      </c>
      <c r="C676" s="90">
        <v>11.134328358199999</v>
      </c>
      <c r="D676" s="309">
        <v>2.1160999999999999</v>
      </c>
      <c r="E676" s="142">
        <v>1.0249999999999999</v>
      </c>
      <c r="F676" s="143">
        <v>2.2999999999999998</v>
      </c>
      <c r="G676" s="100">
        <v>0.8</v>
      </c>
      <c r="H676" s="119" t="s">
        <v>1656</v>
      </c>
      <c r="I676" s="197" t="s">
        <v>1658</v>
      </c>
    </row>
    <row r="677" spans="1:9" ht="12.6">
      <c r="A677" s="190" t="s">
        <v>720</v>
      </c>
      <c r="B677" s="5" t="s">
        <v>1850</v>
      </c>
      <c r="C677" s="6">
        <v>1.9293459251</v>
      </c>
      <c r="D677" s="308">
        <v>0.56069999999999998</v>
      </c>
      <c r="E677" s="141">
        <v>1.0249999999999999</v>
      </c>
      <c r="F677" s="191">
        <v>1.25</v>
      </c>
      <c r="G677" s="99">
        <v>0.8</v>
      </c>
      <c r="H677" s="200" t="s">
        <v>1656</v>
      </c>
      <c r="I677" s="201" t="s">
        <v>1657</v>
      </c>
    </row>
    <row r="678" spans="1:9" ht="12.6">
      <c r="A678" s="190" t="s">
        <v>721</v>
      </c>
      <c r="B678" s="5" t="s">
        <v>1850</v>
      </c>
      <c r="C678" s="6">
        <v>2.9041780199999998</v>
      </c>
      <c r="D678" s="308">
        <v>0.66469999999999996</v>
      </c>
      <c r="E678" s="141">
        <v>1.0249999999999999</v>
      </c>
      <c r="F678" s="191">
        <v>1.25</v>
      </c>
      <c r="G678" s="99">
        <v>0.8</v>
      </c>
      <c r="H678" s="194" t="s">
        <v>1656</v>
      </c>
      <c r="I678" s="195" t="s">
        <v>1657</v>
      </c>
    </row>
    <row r="679" spans="1:9" ht="12.6">
      <c r="A679" s="190" t="s">
        <v>722</v>
      </c>
      <c r="B679" s="5" t="s">
        <v>1850</v>
      </c>
      <c r="C679" s="6">
        <v>4.75412166</v>
      </c>
      <c r="D679" s="308">
        <v>0.97389999999999999</v>
      </c>
      <c r="E679" s="141">
        <v>1.0249999999999999</v>
      </c>
      <c r="F679" s="191">
        <v>2.2999999999999998</v>
      </c>
      <c r="G679" s="99">
        <v>0.8</v>
      </c>
      <c r="H679" s="194" t="s">
        <v>1656</v>
      </c>
      <c r="I679" s="195" t="s">
        <v>1658</v>
      </c>
    </row>
    <row r="680" spans="1:9" ht="12.6">
      <c r="A680" s="202" t="s">
        <v>723</v>
      </c>
      <c r="B680" s="89" t="s">
        <v>1850</v>
      </c>
      <c r="C680" s="90">
        <v>10.9480519481</v>
      </c>
      <c r="D680" s="309">
        <v>2.4639000000000002</v>
      </c>
      <c r="E680" s="142">
        <v>1.0249999999999999</v>
      </c>
      <c r="F680" s="143">
        <v>2.2999999999999998</v>
      </c>
      <c r="G680" s="100">
        <v>0.8</v>
      </c>
      <c r="H680" s="119" t="s">
        <v>1656</v>
      </c>
      <c r="I680" s="197" t="s">
        <v>1658</v>
      </c>
    </row>
    <row r="681" spans="1:9" ht="12.6">
      <c r="A681" s="190" t="s">
        <v>724</v>
      </c>
      <c r="B681" s="5" t="s">
        <v>1851</v>
      </c>
      <c r="C681" s="6">
        <v>2.5015324603</v>
      </c>
      <c r="D681" s="308">
        <v>0.41739999999999999</v>
      </c>
      <c r="E681" s="141">
        <v>1.0249999999999999</v>
      </c>
      <c r="F681" s="191">
        <v>1.25</v>
      </c>
      <c r="G681" s="99">
        <v>0.8</v>
      </c>
      <c r="H681" s="200" t="s">
        <v>1656</v>
      </c>
      <c r="I681" s="201" t="s">
        <v>1657</v>
      </c>
    </row>
    <row r="682" spans="1:9" ht="12.6">
      <c r="A682" s="190" t="s">
        <v>725</v>
      </c>
      <c r="B682" s="5" t="s">
        <v>1851</v>
      </c>
      <c r="C682" s="6">
        <v>3.4859229950000001</v>
      </c>
      <c r="D682" s="308">
        <v>0.55289999999999995</v>
      </c>
      <c r="E682" s="141">
        <v>1.0249999999999999</v>
      </c>
      <c r="F682" s="191">
        <v>1.25</v>
      </c>
      <c r="G682" s="99">
        <v>0.8</v>
      </c>
      <c r="H682" s="194" t="s">
        <v>1656</v>
      </c>
      <c r="I682" s="195" t="s">
        <v>1657</v>
      </c>
    </row>
    <row r="683" spans="1:9" ht="12.6">
      <c r="A683" s="190" t="s">
        <v>726</v>
      </c>
      <c r="B683" s="5" t="s">
        <v>1851</v>
      </c>
      <c r="C683" s="6">
        <v>5.3599527930999997</v>
      </c>
      <c r="D683" s="308">
        <v>0.88349999999999995</v>
      </c>
      <c r="E683" s="141">
        <v>1.0249999999999999</v>
      </c>
      <c r="F683" s="191">
        <v>2.2999999999999998</v>
      </c>
      <c r="G683" s="99">
        <v>0.8</v>
      </c>
      <c r="H683" s="194" t="s">
        <v>1656</v>
      </c>
      <c r="I683" s="195" t="s">
        <v>1658</v>
      </c>
    </row>
    <row r="684" spans="1:9" ht="12.6">
      <c r="A684" s="202" t="s">
        <v>727</v>
      </c>
      <c r="B684" s="89" t="s">
        <v>1851</v>
      </c>
      <c r="C684" s="90">
        <v>10.239024390200001</v>
      </c>
      <c r="D684" s="309">
        <v>1.8140000000000001</v>
      </c>
      <c r="E684" s="142">
        <v>1.0249999999999999</v>
      </c>
      <c r="F684" s="143">
        <v>2.2999999999999998</v>
      </c>
      <c r="G684" s="100">
        <v>0.8</v>
      </c>
      <c r="H684" s="119" t="s">
        <v>1656</v>
      </c>
      <c r="I684" s="197" t="s">
        <v>1658</v>
      </c>
    </row>
    <row r="685" spans="1:9" ht="12.6">
      <c r="A685" s="190" t="s">
        <v>728</v>
      </c>
      <c r="B685" s="5" t="s">
        <v>1852</v>
      </c>
      <c r="C685" s="6">
        <v>2.8766912669</v>
      </c>
      <c r="D685" s="308">
        <v>1.4472</v>
      </c>
      <c r="E685" s="141">
        <v>1.0249999999999999</v>
      </c>
      <c r="F685" s="191">
        <v>1.25</v>
      </c>
      <c r="G685" s="99">
        <v>0.8</v>
      </c>
      <c r="H685" s="200" t="s">
        <v>1656</v>
      </c>
      <c r="I685" s="201" t="s">
        <v>1657</v>
      </c>
    </row>
    <row r="686" spans="1:9" ht="12.6">
      <c r="A686" s="190" t="s">
        <v>729</v>
      </c>
      <c r="B686" s="5" t="s">
        <v>1852</v>
      </c>
      <c r="C686" s="6">
        <v>4.2316684377999998</v>
      </c>
      <c r="D686" s="308">
        <v>1.9456</v>
      </c>
      <c r="E686" s="141">
        <v>1.0249999999999999</v>
      </c>
      <c r="F686" s="191">
        <v>1.25</v>
      </c>
      <c r="G686" s="99">
        <v>0.8</v>
      </c>
      <c r="H686" s="194" t="s">
        <v>1656</v>
      </c>
      <c r="I686" s="195" t="s">
        <v>1657</v>
      </c>
    </row>
    <row r="687" spans="1:9" ht="12.6">
      <c r="A687" s="190" t="s">
        <v>730</v>
      </c>
      <c r="B687" s="5" t="s">
        <v>1852</v>
      </c>
      <c r="C687" s="6">
        <v>8.4624664879000004</v>
      </c>
      <c r="D687" s="308">
        <v>3.2749000000000001</v>
      </c>
      <c r="E687" s="141">
        <v>1.0249999999999999</v>
      </c>
      <c r="F687" s="191">
        <v>2.2999999999999998</v>
      </c>
      <c r="G687" s="99">
        <v>0.8</v>
      </c>
      <c r="H687" s="194" t="s">
        <v>1656</v>
      </c>
      <c r="I687" s="195" t="s">
        <v>1658</v>
      </c>
    </row>
    <row r="688" spans="1:9" ht="12.6">
      <c r="A688" s="202" t="s">
        <v>731</v>
      </c>
      <c r="B688" s="89" t="s">
        <v>1852</v>
      </c>
      <c r="C688" s="90">
        <v>19.666666666699999</v>
      </c>
      <c r="D688" s="309">
        <v>7.0857999999999999</v>
      </c>
      <c r="E688" s="142">
        <v>1.0249999999999999</v>
      </c>
      <c r="F688" s="143">
        <v>2.2999999999999998</v>
      </c>
      <c r="G688" s="100">
        <v>0.8</v>
      </c>
      <c r="H688" s="119" t="s">
        <v>1656</v>
      </c>
      <c r="I688" s="197" t="s">
        <v>1658</v>
      </c>
    </row>
    <row r="689" spans="1:9" ht="12.6">
      <c r="A689" s="190" t="s">
        <v>732</v>
      </c>
      <c r="B689" s="5" t="s">
        <v>1853</v>
      </c>
      <c r="C689" s="6">
        <v>1.8596856156999999</v>
      </c>
      <c r="D689" s="308">
        <v>1.2629999999999999</v>
      </c>
      <c r="E689" s="141">
        <v>1.0249999999999999</v>
      </c>
      <c r="F689" s="191">
        <v>1.25</v>
      </c>
      <c r="G689" s="99">
        <v>0.8</v>
      </c>
      <c r="H689" s="200" t="s">
        <v>1656</v>
      </c>
      <c r="I689" s="201" t="s">
        <v>1657</v>
      </c>
    </row>
    <row r="690" spans="1:9" ht="12.6">
      <c r="A690" s="190" t="s">
        <v>733</v>
      </c>
      <c r="B690" s="5" t="s">
        <v>1853</v>
      </c>
      <c r="C690" s="6">
        <v>2.3073352673</v>
      </c>
      <c r="D690" s="308">
        <v>1.4027000000000001</v>
      </c>
      <c r="E690" s="141">
        <v>1.0249999999999999</v>
      </c>
      <c r="F690" s="191">
        <v>1.25</v>
      </c>
      <c r="G690" s="99">
        <v>0.8</v>
      </c>
      <c r="H690" s="194" t="s">
        <v>1656</v>
      </c>
      <c r="I690" s="195" t="s">
        <v>1657</v>
      </c>
    </row>
    <row r="691" spans="1:9" ht="12.6">
      <c r="A691" s="190" t="s">
        <v>734</v>
      </c>
      <c r="B691" s="5" t="s">
        <v>1853</v>
      </c>
      <c r="C691" s="6">
        <v>4.9317476732000003</v>
      </c>
      <c r="D691" s="308">
        <v>2.1316999999999999</v>
      </c>
      <c r="E691" s="141">
        <v>1.0249999999999999</v>
      </c>
      <c r="F691" s="191">
        <v>2.2999999999999998</v>
      </c>
      <c r="G691" s="99">
        <v>0.8</v>
      </c>
      <c r="H691" s="194" t="s">
        <v>1656</v>
      </c>
      <c r="I691" s="195" t="s">
        <v>1658</v>
      </c>
    </row>
    <row r="692" spans="1:9" ht="12.6">
      <c r="A692" s="202" t="s">
        <v>735</v>
      </c>
      <c r="B692" s="89" t="s">
        <v>1853</v>
      </c>
      <c r="C692" s="90">
        <v>16.6538461538</v>
      </c>
      <c r="D692" s="309">
        <v>6.0016999999999996</v>
      </c>
      <c r="E692" s="142">
        <v>1.0249999999999999</v>
      </c>
      <c r="F692" s="143">
        <v>2.2999999999999998</v>
      </c>
      <c r="G692" s="100">
        <v>0.8</v>
      </c>
      <c r="H692" s="119" t="s">
        <v>1656</v>
      </c>
      <c r="I692" s="197" t="s">
        <v>1658</v>
      </c>
    </row>
    <row r="693" spans="1:9" ht="12.6">
      <c r="A693" s="190" t="s">
        <v>736</v>
      </c>
      <c r="B693" s="5" t="s">
        <v>1854</v>
      </c>
      <c r="C693" s="6">
        <v>1.3281901215</v>
      </c>
      <c r="D693" s="308">
        <v>0.80630000000000002</v>
      </c>
      <c r="E693" s="141">
        <v>1.0249999999999999</v>
      </c>
      <c r="F693" s="191">
        <v>1.25</v>
      </c>
      <c r="G693" s="99">
        <v>0.8</v>
      </c>
      <c r="H693" s="200" t="s">
        <v>1656</v>
      </c>
      <c r="I693" s="201" t="s">
        <v>1657</v>
      </c>
    </row>
    <row r="694" spans="1:9" ht="12.6">
      <c r="A694" s="190" t="s">
        <v>737</v>
      </c>
      <c r="B694" s="5" t="s">
        <v>1854</v>
      </c>
      <c r="C694" s="6">
        <v>2.2614766975</v>
      </c>
      <c r="D694" s="308">
        <v>1.0803</v>
      </c>
      <c r="E694" s="141">
        <v>1.0249999999999999</v>
      </c>
      <c r="F694" s="191">
        <v>1.25</v>
      </c>
      <c r="G694" s="99">
        <v>0.8</v>
      </c>
      <c r="H694" s="194" t="s">
        <v>1656</v>
      </c>
      <c r="I694" s="195" t="s">
        <v>1657</v>
      </c>
    </row>
    <row r="695" spans="1:9" ht="12.6">
      <c r="A695" s="190" t="s">
        <v>738</v>
      </c>
      <c r="B695" s="5" t="s">
        <v>1854</v>
      </c>
      <c r="C695" s="6">
        <v>6.8491228069999996</v>
      </c>
      <c r="D695" s="308">
        <v>2.0556999999999999</v>
      </c>
      <c r="E695" s="141">
        <v>1.0249999999999999</v>
      </c>
      <c r="F695" s="191">
        <v>2.2999999999999998</v>
      </c>
      <c r="G695" s="99">
        <v>0.8</v>
      </c>
      <c r="H695" s="194" t="s">
        <v>1656</v>
      </c>
      <c r="I695" s="195" t="s">
        <v>1658</v>
      </c>
    </row>
    <row r="696" spans="1:9" ht="12.6">
      <c r="A696" s="202" t="s">
        <v>739</v>
      </c>
      <c r="B696" s="89" t="s">
        <v>1854</v>
      </c>
      <c r="C696" s="90">
        <v>19.598214285699999</v>
      </c>
      <c r="D696" s="309">
        <v>4.9268999999999998</v>
      </c>
      <c r="E696" s="142">
        <v>1.0249999999999999</v>
      </c>
      <c r="F696" s="143">
        <v>2.2999999999999998</v>
      </c>
      <c r="G696" s="100">
        <v>0.8</v>
      </c>
      <c r="H696" s="119" t="s">
        <v>1656</v>
      </c>
      <c r="I696" s="197" t="s">
        <v>1658</v>
      </c>
    </row>
    <row r="697" spans="1:9" ht="12.6">
      <c r="A697" s="190" t="s">
        <v>740</v>
      </c>
      <c r="B697" s="5" t="s">
        <v>1855</v>
      </c>
      <c r="C697" s="6">
        <v>3.2279792746</v>
      </c>
      <c r="D697" s="308">
        <v>1.2539</v>
      </c>
      <c r="E697" s="141">
        <v>1.0249999999999999</v>
      </c>
      <c r="F697" s="191">
        <v>1.25</v>
      </c>
      <c r="G697" s="99">
        <v>0.8</v>
      </c>
      <c r="H697" s="200" t="s">
        <v>1656</v>
      </c>
      <c r="I697" s="201" t="s">
        <v>1657</v>
      </c>
    </row>
    <row r="698" spans="1:9" ht="12.6">
      <c r="A698" s="190" t="s">
        <v>741</v>
      </c>
      <c r="B698" s="5" t="s">
        <v>1855</v>
      </c>
      <c r="C698" s="6">
        <v>5.7319587628999997</v>
      </c>
      <c r="D698" s="308">
        <v>1.5544</v>
      </c>
      <c r="E698" s="141">
        <v>1.0249999999999999</v>
      </c>
      <c r="F698" s="191">
        <v>1.25</v>
      </c>
      <c r="G698" s="99">
        <v>0.8</v>
      </c>
      <c r="H698" s="194" t="s">
        <v>1656</v>
      </c>
      <c r="I698" s="195" t="s">
        <v>1657</v>
      </c>
    </row>
    <row r="699" spans="1:9" ht="12.6">
      <c r="A699" s="190" t="s">
        <v>742</v>
      </c>
      <c r="B699" s="5" t="s">
        <v>1855</v>
      </c>
      <c r="C699" s="6">
        <v>9.6422206990999992</v>
      </c>
      <c r="D699" s="308">
        <v>2.3094999999999999</v>
      </c>
      <c r="E699" s="141">
        <v>1.0249999999999999</v>
      </c>
      <c r="F699" s="191">
        <v>2.2999999999999998</v>
      </c>
      <c r="G699" s="99">
        <v>0.8</v>
      </c>
      <c r="H699" s="194" t="s">
        <v>1656</v>
      </c>
      <c r="I699" s="195" t="s">
        <v>1658</v>
      </c>
    </row>
    <row r="700" spans="1:9" ht="12.6">
      <c r="A700" s="202" t="s">
        <v>743</v>
      </c>
      <c r="B700" s="89" t="s">
        <v>1855</v>
      </c>
      <c r="C700" s="90">
        <v>20.393530997300001</v>
      </c>
      <c r="D700" s="309">
        <v>5.2664999999999997</v>
      </c>
      <c r="E700" s="142">
        <v>1.0249999999999999</v>
      </c>
      <c r="F700" s="143">
        <v>2.2999999999999998</v>
      </c>
      <c r="G700" s="100">
        <v>0.8</v>
      </c>
      <c r="H700" s="119" t="s">
        <v>1656</v>
      </c>
      <c r="I700" s="197" t="s">
        <v>1658</v>
      </c>
    </row>
    <row r="701" spans="1:9" ht="12.6">
      <c r="A701" s="190" t="s">
        <v>744</v>
      </c>
      <c r="B701" s="5" t="s">
        <v>1856</v>
      </c>
      <c r="C701" s="6">
        <v>2.5088895489</v>
      </c>
      <c r="D701" s="308">
        <v>0.40699999999999997</v>
      </c>
      <c r="E701" s="141">
        <v>1.0249999999999999</v>
      </c>
      <c r="F701" s="191">
        <v>1.25</v>
      </c>
      <c r="G701" s="99">
        <v>0.8</v>
      </c>
      <c r="H701" s="200" t="s">
        <v>1656</v>
      </c>
      <c r="I701" s="201" t="s">
        <v>1657</v>
      </c>
    </row>
    <row r="702" spans="1:9" ht="12.6">
      <c r="A702" s="190" t="s">
        <v>745</v>
      </c>
      <c r="B702" s="5" t="s">
        <v>1856</v>
      </c>
      <c r="C702" s="6">
        <v>2.7147530102999999</v>
      </c>
      <c r="D702" s="308">
        <v>0.52590000000000003</v>
      </c>
      <c r="E702" s="141">
        <v>1.0249999999999999</v>
      </c>
      <c r="F702" s="191">
        <v>1.25</v>
      </c>
      <c r="G702" s="99">
        <v>0.8</v>
      </c>
      <c r="H702" s="194" t="s">
        <v>1656</v>
      </c>
      <c r="I702" s="195" t="s">
        <v>1657</v>
      </c>
    </row>
    <row r="703" spans="1:9" ht="12.6">
      <c r="A703" s="190" t="s">
        <v>746</v>
      </c>
      <c r="B703" s="5" t="s">
        <v>1856</v>
      </c>
      <c r="C703" s="6">
        <v>4.2097674724000003</v>
      </c>
      <c r="D703" s="308">
        <v>0.78920000000000001</v>
      </c>
      <c r="E703" s="141">
        <v>1.0249999999999999</v>
      </c>
      <c r="F703" s="191">
        <v>2.2999999999999998</v>
      </c>
      <c r="G703" s="99">
        <v>0.8</v>
      </c>
      <c r="H703" s="194" t="s">
        <v>1656</v>
      </c>
      <c r="I703" s="195" t="s">
        <v>1658</v>
      </c>
    </row>
    <row r="704" spans="1:9" ht="12.6">
      <c r="A704" s="202" t="s">
        <v>747</v>
      </c>
      <c r="B704" s="89" t="s">
        <v>1856</v>
      </c>
      <c r="C704" s="90">
        <v>8.9051889814000003</v>
      </c>
      <c r="D704" s="309">
        <v>1.9244000000000001</v>
      </c>
      <c r="E704" s="142">
        <v>1.0249999999999999</v>
      </c>
      <c r="F704" s="143">
        <v>2.2999999999999998</v>
      </c>
      <c r="G704" s="100">
        <v>0.8</v>
      </c>
      <c r="H704" s="119" t="s">
        <v>1656</v>
      </c>
      <c r="I704" s="197" t="s">
        <v>1658</v>
      </c>
    </row>
    <row r="705" spans="1:9" ht="12.6">
      <c r="A705" s="190" t="s">
        <v>748</v>
      </c>
      <c r="B705" s="5" t="s">
        <v>1857</v>
      </c>
      <c r="C705" s="6">
        <v>3.0769935839000002</v>
      </c>
      <c r="D705" s="308">
        <v>0.54769999999999996</v>
      </c>
      <c r="E705" s="141">
        <v>1.0249999999999999</v>
      </c>
      <c r="F705" s="191">
        <v>1.25</v>
      </c>
      <c r="G705" s="99">
        <v>0.8</v>
      </c>
      <c r="H705" s="200" t="s">
        <v>1656</v>
      </c>
      <c r="I705" s="201" t="s">
        <v>1657</v>
      </c>
    </row>
    <row r="706" spans="1:9" ht="12.6">
      <c r="A706" s="190" t="s">
        <v>749</v>
      </c>
      <c r="B706" s="5" t="s">
        <v>1857</v>
      </c>
      <c r="C706" s="6">
        <v>4.6953083817000003</v>
      </c>
      <c r="D706" s="308">
        <v>0.60850000000000004</v>
      </c>
      <c r="E706" s="141">
        <v>1.0249999999999999</v>
      </c>
      <c r="F706" s="191">
        <v>1.25</v>
      </c>
      <c r="G706" s="99">
        <v>0.8</v>
      </c>
      <c r="H706" s="194" t="s">
        <v>1656</v>
      </c>
      <c r="I706" s="195" t="s">
        <v>1657</v>
      </c>
    </row>
    <row r="707" spans="1:9" ht="12.6">
      <c r="A707" s="190" t="s">
        <v>750</v>
      </c>
      <c r="B707" s="5" t="s">
        <v>1857</v>
      </c>
      <c r="C707" s="6">
        <v>6.4508250824999998</v>
      </c>
      <c r="D707" s="308">
        <v>0.93320000000000003</v>
      </c>
      <c r="E707" s="141">
        <v>1.0249999999999999</v>
      </c>
      <c r="F707" s="191">
        <v>2.2999999999999998</v>
      </c>
      <c r="G707" s="99">
        <v>0.8</v>
      </c>
      <c r="H707" s="194" t="s">
        <v>1656</v>
      </c>
      <c r="I707" s="195" t="s">
        <v>1658</v>
      </c>
    </row>
    <row r="708" spans="1:9" ht="12.6">
      <c r="A708" s="202" t="s">
        <v>751</v>
      </c>
      <c r="B708" s="89" t="s">
        <v>1857</v>
      </c>
      <c r="C708" s="90">
        <v>12.3080985915</v>
      </c>
      <c r="D708" s="309">
        <v>1.9785999999999999</v>
      </c>
      <c r="E708" s="142">
        <v>1.0249999999999999</v>
      </c>
      <c r="F708" s="143">
        <v>2.2999999999999998</v>
      </c>
      <c r="G708" s="100">
        <v>0.8</v>
      </c>
      <c r="H708" s="119" t="s">
        <v>1656</v>
      </c>
      <c r="I708" s="197" t="s">
        <v>1658</v>
      </c>
    </row>
    <row r="709" spans="1:9" ht="12.6">
      <c r="A709" s="190" t="s">
        <v>752</v>
      </c>
      <c r="B709" s="5" t="s">
        <v>1858</v>
      </c>
      <c r="C709" s="6">
        <v>2.0428053203999998</v>
      </c>
      <c r="D709" s="308">
        <v>0.32779999999999998</v>
      </c>
      <c r="E709" s="141">
        <v>1.0249999999999999</v>
      </c>
      <c r="F709" s="191">
        <v>1.25</v>
      </c>
      <c r="G709" s="99">
        <v>0.8</v>
      </c>
      <c r="H709" s="200" t="s">
        <v>1656</v>
      </c>
      <c r="I709" s="201" t="s">
        <v>1657</v>
      </c>
    </row>
    <row r="710" spans="1:9" ht="12.6">
      <c r="A710" s="190" t="s">
        <v>753</v>
      </c>
      <c r="B710" s="5" t="s">
        <v>1858</v>
      </c>
      <c r="C710" s="6">
        <v>2.8943369702999999</v>
      </c>
      <c r="D710" s="308">
        <v>0.47020000000000001</v>
      </c>
      <c r="E710" s="141">
        <v>1.0249999999999999</v>
      </c>
      <c r="F710" s="191">
        <v>1.25</v>
      </c>
      <c r="G710" s="99">
        <v>0.8</v>
      </c>
      <c r="H710" s="194" t="s">
        <v>1656</v>
      </c>
      <c r="I710" s="195" t="s">
        <v>1657</v>
      </c>
    </row>
    <row r="711" spans="1:9" ht="12.6">
      <c r="A711" s="190" t="s">
        <v>754</v>
      </c>
      <c r="B711" s="5" t="s">
        <v>1858</v>
      </c>
      <c r="C711" s="6">
        <v>4.3122248312</v>
      </c>
      <c r="D711" s="308">
        <v>0.68779999999999997</v>
      </c>
      <c r="E711" s="141">
        <v>1.0249999999999999</v>
      </c>
      <c r="F711" s="191">
        <v>2.2999999999999998</v>
      </c>
      <c r="G711" s="99">
        <v>0.8</v>
      </c>
      <c r="H711" s="194" t="s">
        <v>1656</v>
      </c>
      <c r="I711" s="195" t="s">
        <v>1658</v>
      </c>
    </row>
    <row r="712" spans="1:9" ht="12.6">
      <c r="A712" s="202" t="s">
        <v>755</v>
      </c>
      <c r="B712" s="89" t="s">
        <v>1858</v>
      </c>
      <c r="C712" s="90">
        <v>8.0896130345999993</v>
      </c>
      <c r="D712" s="309">
        <v>1.4897</v>
      </c>
      <c r="E712" s="142">
        <v>1.0249999999999999</v>
      </c>
      <c r="F712" s="143">
        <v>2.2999999999999998</v>
      </c>
      <c r="G712" s="100">
        <v>0.8</v>
      </c>
      <c r="H712" s="119" t="s">
        <v>1656</v>
      </c>
      <c r="I712" s="197" t="s">
        <v>1658</v>
      </c>
    </row>
    <row r="713" spans="1:9" ht="12.6">
      <c r="A713" s="190" t="s">
        <v>756</v>
      </c>
      <c r="B713" s="5" t="s">
        <v>1859</v>
      </c>
      <c r="C713" s="6">
        <v>2.7064056939999999</v>
      </c>
      <c r="D713" s="308">
        <v>0.59809999999999997</v>
      </c>
      <c r="E713" s="141">
        <v>1.0249999999999999</v>
      </c>
      <c r="F713" s="191">
        <v>1.25</v>
      </c>
      <c r="G713" s="99">
        <v>0.8</v>
      </c>
      <c r="H713" s="200" t="s">
        <v>1656</v>
      </c>
      <c r="I713" s="201" t="s">
        <v>1657</v>
      </c>
    </row>
    <row r="714" spans="1:9" ht="12.6">
      <c r="A714" s="190" t="s">
        <v>757</v>
      </c>
      <c r="B714" s="5" t="s">
        <v>1859</v>
      </c>
      <c r="C714" s="6">
        <v>3.4638783270000002</v>
      </c>
      <c r="D714" s="308">
        <v>0.77959999999999996</v>
      </c>
      <c r="E714" s="141">
        <v>1.0249999999999999</v>
      </c>
      <c r="F714" s="191">
        <v>1.25</v>
      </c>
      <c r="G714" s="99">
        <v>0.8</v>
      </c>
      <c r="H714" s="194" t="s">
        <v>1656</v>
      </c>
      <c r="I714" s="195" t="s">
        <v>1657</v>
      </c>
    </row>
    <row r="715" spans="1:9" ht="12.6">
      <c r="A715" s="190" t="s">
        <v>758</v>
      </c>
      <c r="B715" s="5" t="s">
        <v>1859</v>
      </c>
      <c r="C715" s="6">
        <v>5.5830508475</v>
      </c>
      <c r="D715" s="308">
        <v>1.2302999999999999</v>
      </c>
      <c r="E715" s="141">
        <v>1.0249999999999999</v>
      </c>
      <c r="F715" s="191">
        <v>2.2999999999999998</v>
      </c>
      <c r="G715" s="99">
        <v>0.8</v>
      </c>
      <c r="H715" s="194" t="s">
        <v>1656</v>
      </c>
      <c r="I715" s="195" t="s">
        <v>1658</v>
      </c>
    </row>
    <row r="716" spans="1:9" ht="12.6">
      <c r="A716" s="202" t="s">
        <v>759</v>
      </c>
      <c r="B716" s="89" t="s">
        <v>1859</v>
      </c>
      <c r="C716" s="90">
        <v>12.313253012000001</v>
      </c>
      <c r="D716" s="309">
        <v>2.3839999999999999</v>
      </c>
      <c r="E716" s="142">
        <v>1.0249999999999999</v>
      </c>
      <c r="F716" s="143">
        <v>2.2999999999999998</v>
      </c>
      <c r="G716" s="100">
        <v>0.8</v>
      </c>
      <c r="H716" s="119" t="s">
        <v>1656</v>
      </c>
      <c r="I716" s="197" t="s">
        <v>1658</v>
      </c>
    </row>
    <row r="717" spans="1:9" ht="12.6">
      <c r="A717" s="190" t="s">
        <v>760</v>
      </c>
      <c r="B717" s="5" t="s">
        <v>1860</v>
      </c>
      <c r="C717" s="6">
        <v>2.5736188210000002</v>
      </c>
      <c r="D717" s="308">
        <v>0.50009999999999999</v>
      </c>
      <c r="E717" s="141">
        <v>1.0249999999999999</v>
      </c>
      <c r="F717" s="191">
        <v>1.25</v>
      </c>
      <c r="G717" s="99">
        <v>0.8</v>
      </c>
      <c r="H717" s="200" t="s">
        <v>1656</v>
      </c>
      <c r="I717" s="201" t="s">
        <v>1657</v>
      </c>
    </row>
    <row r="718" spans="1:9" ht="12.6">
      <c r="A718" s="190" t="s">
        <v>761</v>
      </c>
      <c r="B718" s="5" t="s">
        <v>1860</v>
      </c>
      <c r="C718" s="6">
        <v>3.9215976331000002</v>
      </c>
      <c r="D718" s="308">
        <v>0.67969999999999997</v>
      </c>
      <c r="E718" s="141">
        <v>1.0249999999999999</v>
      </c>
      <c r="F718" s="191">
        <v>1.25</v>
      </c>
      <c r="G718" s="99">
        <v>0.8</v>
      </c>
      <c r="H718" s="194" t="s">
        <v>1656</v>
      </c>
      <c r="I718" s="195" t="s">
        <v>1657</v>
      </c>
    </row>
    <row r="719" spans="1:9" ht="12.6">
      <c r="A719" s="190" t="s">
        <v>762</v>
      </c>
      <c r="B719" s="5" t="s">
        <v>1860</v>
      </c>
      <c r="C719" s="6">
        <v>5.8793928620000004</v>
      </c>
      <c r="D719" s="308">
        <v>1.0304</v>
      </c>
      <c r="E719" s="141">
        <v>1.0249999999999999</v>
      </c>
      <c r="F719" s="191">
        <v>2.2999999999999998</v>
      </c>
      <c r="G719" s="99">
        <v>0.8</v>
      </c>
      <c r="H719" s="194" t="s">
        <v>1656</v>
      </c>
      <c r="I719" s="195" t="s">
        <v>1658</v>
      </c>
    </row>
    <row r="720" spans="1:9" ht="12.6">
      <c r="A720" s="202" t="s">
        <v>763</v>
      </c>
      <c r="B720" s="89" t="s">
        <v>1860</v>
      </c>
      <c r="C720" s="90">
        <v>10.5962113659</v>
      </c>
      <c r="D720" s="309">
        <v>2.1836000000000002</v>
      </c>
      <c r="E720" s="142">
        <v>1.0249999999999999</v>
      </c>
      <c r="F720" s="143">
        <v>2.2999999999999998</v>
      </c>
      <c r="G720" s="100">
        <v>0.8</v>
      </c>
      <c r="H720" s="119" t="s">
        <v>1656</v>
      </c>
      <c r="I720" s="197" t="s">
        <v>1658</v>
      </c>
    </row>
    <row r="721" spans="1:9" ht="12.6">
      <c r="A721" s="190" t="s">
        <v>764</v>
      </c>
      <c r="B721" s="5" t="s">
        <v>1861</v>
      </c>
      <c r="C721" s="6">
        <v>2.3953356085999999</v>
      </c>
      <c r="D721" s="308">
        <v>0.40679999999999999</v>
      </c>
      <c r="E721" s="141">
        <v>1.0249999999999999</v>
      </c>
      <c r="F721" s="191">
        <v>1.25</v>
      </c>
      <c r="G721" s="99">
        <v>0.8</v>
      </c>
      <c r="H721" s="200" t="s">
        <v>1656</v>
      </c>
      <c r="I721" s="201" t="s">
        <v>1657</v>
      </c>
    </row>
    <row r="722" spans="1:9" ht="12.6">
      <c r="A722" s="190" t="s">
        <v>765</v>
      </c>
      <c r="B722" s="5" t="s">
        <v>1861</v>
      </c>
      <c r="C722" s="6">
        <v>2.9927959598</v>
      </c>
      <c r="D722" s="308">
        <v>0.52410000000000001</v>
      </c>
      <c r="E722" s="141">
        <v>1.0249999999999999</v>
      </c>
      <c r="F722" s="191">
        <v>1.25</v>
      </c>
      <c r="G722" s="99">
        <v>0.8</v>
      </c>
      <c r="H722" s="194" t="s">
        <v>1656</v>
      </c>
      <c r="I722" s="195" t="s">
        <v>1657</v>
      </c>
    </row>
    <row r="723" spans="1:9" ht="12.6">
      <c r="A723" s="190" t="s">
        <v>766</v>
      </c>
      <c r="B723" s="5" t="s">
        <v>1861</v>
      </c>
      <c r="C723" s="6">
        <v>4.4569162269999998</v>
      </c>
      <c r="D723" s="308">
        <v>0.78600000000000003</v>
      </c>
      <c r="E723" s="141">
        <v>1.0249999999999999</v>
      </c>
      <c r="F723" s="191">
        <v>2.2999999999999998</v>
      </c>
      <c r="G723" s="99">
        <v>0.8</v>
      </c>
      <c r="H723" s="194" t="s">
        <v>1656</v>
      </c>
      <c r="I723" s="195" t="s">
        <v>1658</v>
      </c>
    </row>
    <row r="724" spans="1:9" ht="12.6">
      <c r="A724" s="202" t="s">
        <v>767</v>
      </c>
      <c r="B724" s="89" t="s">
        <v>1861</v>
      </c>
      <c r="C724" s="90">
        <v>9.4642414221000006</v>
      </c>
      <c r="D724" s="309">
        <v>1.7633000000000001</v>
      </c>
      <c r="E724" s="142">
        <v>1.0249999999999999</v>
      </c>
      <c r="F724" s="143">
        <v>2.2999999999999998</v>
      </c>
      <c r="G724" s="100">
        <v>0.8</v>
      </c>
      <c r="H724" s="119" t="s">
        <v>1656</v>
      </c>
      <c r="I724" s="197" t="s">
        <v>1658</v>
      </c>
    </row>
    <row r="725" spans="1:9" ht="12.6">
      <c r="A725" s="190" t="s">
        <v>1455</v>
      </c>
      <c r="B725" s="5" t="s">
        <v>1862</v>
      </c>
      <c r="C725" s="6">
        <v>4.6681547619000003</v>
      </c>
      <c r="D725" s="308">
        <v>4.8545999999999996</v>
      </c>
      <c r="E725" s="141">
        <v>1.0249999999999999</v>
      </c>
      <c r="F725" s="191">
        <v>1.25</v>
      </c>
      <c r="G725" s="99">
        <v>0.8</v>
      </c>
      <c r="H725" s="200" t="s">
        <v>1656</v>
      </c>
      <c r="I725" s="201" t="s">
        <v>1657</v>
      </c>
    </row>
    <row r="726" spans="1:9" ht="12.6">
      <c r="A726" s="190" t="s">
        <v>1456</v>
      </c>
      <c r="B726" s="5" t="s">
        <v>1862</v>
      </c>
      <c r="C726" s="6">
        <v>5.2585991244999999</v>
      </c>
      <c r="D726" s="308">
        <v>5.0796000000000001</v>
      </c>
      <c r="E726" s="141">
        <v>1.0249999999999999</v>
      </c>
      <c r="F726" s="191">
        <v>1.25</v>
      </c>
      <c r="G726" s="99">
        <v>0.8</v>
      </c>
      <c r="H726" s="194" t="s">
        <v>1656</v>
      </c>
      <c r="I726" s="195" t="s">
        <v>1657</v>
      </c>
    </row>
    <row r="727" spans="1:9" ht="12.6">
      <c r="A727" s="190" t="s">
        <v>1457</v>
      </c>
      <c r="B727" s="5" t="s">
        <v>1862</v>
      </c>
      <c r="C727" s="6">
        <v>7.4839482511000002</v>
      </c>
      <c r="D727" s="308">
        <v>5.7439</v>
      </c>
      <c r="E727" s="141">
        <v>1.0249999999999999</v>
      </c>
      <c r="F727" s="191">
        <v>2.2999999999999998</v>
      </c>
      <c r="G727" s="99">
        <v>0.8</v>
      </c>
      <c r="H727" s="194" t="s">
        <v>1656</v>
      </c>
      <c r="I727" s="195" t="s">
        <v>1658</v>
      </c>
    </row>
    <row r="728" spans="1:9" ht="12.6">
      <c r="A728" s="202" t="s">
        <v>1458</v>
      </c>
      <c r="B728" s="89" t="s">
        <v>1862</v>
      </c>
      <c r="C728" s="90">
        <v>16.663716814200001</v>
      </c>
      <c r="D728" s="309">
        <v>9.0934000000000008</v>
      </c>
      <c r="E728" s="142">
        <v>1.0249999999999999</v>
      </c>
      <c r="F728" s="143">
        <v>2.2999999999999998</v>
      </c>
      <c r="G728" s="100">
        <v>0.8</v>
      </c>
      <c r="H728" s="119" t="s">
        <v>1656</v>
      </c>
      <c r="I728" s="197" t="s">
        <v>1658</v>
      </c>
    </row>
    <row r="729" spans="1:9" ht="12.6">
      <c r="A729" s="190" t="s">
        <v>768</v>
      </c>
      <c r="B729" s="5" t="s">
        <v>1863</v>
      </c>
      <c r="C729" s="6">
        <v>4.2910360885000003</v>
      </c>
      <c r="D729" s="308">
        <v>1.4315</v>
      </c>
      <c r="E729" s="141">
        <v>1.0249999999999999</v>
      </c>
      <c r="F729" s="191">
        <v>1.25</v>
      </c>
      <c r="G729" s="99">
        <v>0.8</v>
      </c>
      <c r="H729" s="200" t="s">
        <v>1656</v>
      </c>
      <c r="I729" s="201" t="s">
        <v>1657</v>
      </c>
    </row>
    <row r="730" spans="1:9" ht="12.6">
      <c r="A730" s="190" t="s">
        <v>769</v>
      </c>
      <c r="B730" s="5" t="s">
        <v>1863</v>
      </c>
      <c r="C730" s="6">
        <v>7.0784718636999999</v>
      </c>
      <c r="D730" s="308">
        <v>2.2189000000000001</v>
      </c>
      <c r="E730" s="141">
        <v>1.0249999999999999</v>
      </c>
      <c r="F730" s="191">
        <v>1.25</v>
      </c>
      <c r="G730" s="99">
        <v>0.8</v>
      </c>
      <c r="H730" s="194" t="s">
        <v>1656</v>
      </c>
      <c r="I730" s="195" t="s">
        <v>1657</v>
      </c>
    </row>
    <row r="731" spans="1:9" ht="12.6">
      <c r="A731" s="190" t="s">
        <v>770</v>
      </c>
      <c r="B731" s="5" t="s">
        <v>1863</v>
      </c>
      <c r="C731" s="6">
        <v>9.8098382304000005</v>
      </c>
      <c r="D731" s="308">
        <v>3.0179999999999998</v>
      </c>
      <c r="E731" s="141">
        <v>1.0249999999999999</v>
      </c>
      <c r="F731" s="191">
        <v>2.2999999999999998</v>
      </c>
      <c r="G731" s="99">
        <v>0.8</v>
      </c>
      <c r="H731" s="194" t="s">
        <v>1656</v>
      </c>
      <c r="I731" s="195" t="s">
        <v>1658</v>
      </c>
    </row>
    <row r="732" spans="1:9" ht="12.6">
      <c r="A732" s="202" t="s">
        <v>771</v>
      </c>
      <c r="B732" s="89" t="s">
        <v>1863</v>
      </c>
      <c r="C732" s="90">
        <v>21.2307692308</v>
      </c>
      <c r="D732" s="309">
        <v>6.0742000000000003</v>
      </c>
      <c r="E732" s="142">
        <v>1.0249999999999999</v>
      </c>
      <c r="F732" s="143">
        <v>2.2999999999999998</v>
      </c>
      <c r="G732" s="100">
        <v>0.8</v>
      </c>
      <c r="H732" s="119" t="s">
        <v>1656</v>
      </c>
      <c r="I732" s="197" t="s">
        <v>1658</v>
      </c>
    </row>
    <row r="733" spans="1:9" ht="12.6">
      <c r="A733" s="190" t="s">
        <v>772</v>
      </c>
      <c r="B733" s="5" t="s">
        <v>1864</v>
      </c>
      <c r="C733" s="6">
        <v>3.1318201658999998</v>
      </c>
      <c r="D733" s="308">
        <v>1.3191999999999999</v>
      </c>
      <c r="E733" s="141">
        <v>1.0249999999999999</v>
      </c>
      <c r="F733" s="191">
        <v>1.25</v>
      </c>
      <c r="G733" s="99">
        <v>0.8</v>
      </c>
      <c r="H733" s="200" t="s">
        <v>1656</v>
      </c>
      <c r="I733" s="201" t="s">
        <v>1657</v>
      </c>
    </row>
    <row r="734" spans="1:9" ht="12.6">
      <c r="A734" s="190" t="s">
        <v>773</v>
      </c>
      <c r="B734" s="5" t="s">
        <v>1864</v>
      </c>
      <c r="C734" s="6">
        <v>4.0419886281000004</v>
      </c>
      <c r="D734" s="308">
        <v>1.5284</v>
      </c>
      <c r="E734" s="141">
        <v>1.0249999999999999</v>
      </c>
      <c r="F734" s="191">
        <v>1.25</v>
      </c>
      <c r="G734" s="99">
        <v>0.8</v>
      </c>
      <c r="H734" s="194" t="s">
        <v>1656</v>
      </c>
      <c r="I734" s="195" t="s">
        <v>1657</v>
      </c>
    </row>
    <row r="735" spans="1:9" ht="12.6">
      <c r="A735" s="190" t="s">
        <v>774</v>
      </c>
      <c r="B735" s="5" t="s">
        <v>1864</v>
      </c>
      <c r="C735" s="6">
        <v>7.6748431260999999</v>
      </c>
      <c r="D735" s="308">
        <v>2.3601000000000001</v>
      </c>
      <c r="E735" s="141">
        <v>1.0249999999999999</v>
      </c>
      <c r="F735" s="191">
        <v>2.2999999999999998</v>
      </c>
      <c r="G735" s="99">
        <v>0.8</v>
      </c>
      <c r="H735" s="194" t="s">
        <v>1656</v>
      </c>
      <c r="I735" s="195" t="s">
        <v>1658</v>
      </c>
    </row>
    <row r="736" spans="1:9" ht="12.6">
      <c r="A736" s="202" t="s">
        <v>775</v>
      </c>
      <c r="B736" s="89" t="s">
        <v>1864</v>
      </c>
      <c r="C736" s="90">
        <v>15.138433515499999</v>
      </c>
      <c r="D736" s="309">
        <v>4.6957000000000004</v>
      </c>
      <c r="E736" s="142">
        <v>1.0249999999999999</v>
      </c>
      <c r="F736" s="143">
        <v>2.2999999999999998</v>
      </c>
      <c r="G736" s="100">
        <v>0.8</v>
      </c>
      <c r="H736" s="119" t="s">
        <v>1656</v>
      </c>
      <c r="I736" s="197" t="s">
        <v>1658</v>
      </c>
    </row>
    <row r="737" spans="1:9" ht="12.6">
      <c r="A737" s="190" t="s">
        <v>776</v>
      </c>
      <c r="B737" s="5" t="s">
        <v>1865</v>
      </c>
      <c r="C737" s="6">
        <v>2.4679692815999998</v>
      </c>
      <c r="D737" s="308">
        <v>1.155</v>
      </c>
      <c r="E737" s="141">
        <v>1.0249999999999999</v>
      </c>
      <c r="F737" s="191">
        <v>1.25</v>
      </c>
      <c r="G737" s="99">
        <v>0.8</v>
      </c>
      <c r="H737" s="200" t="s">
        <v>1656</v>
      </c>
      <c r="I737" s="201" t="s">
        <v>1657</v>
      </c>
    </row>
    <row r="738" spans="1:9" ht="12.6">
      <c r="A738" s="190" t="s">
        <v>777</v>
      </c>
      <c r="B738" s="5" t="s">
        <v>1865</v>
      </c>
      <c r="C738" s="6">
        <v>3.5352887259000001</v>
      </c>
      <c r="D738" s="308">
        <v>1.3568</v>
      </c>
      <c r="E738" s="141">
        <v>1.0249999999999999</v>
      </c>
      <c r="F738" s="191">
        <v>1.25</v>
      </c>
      <c r="G738" s="99">
        <v>0.8</v>
      </c>
      <c r="H738" s="194" t="s">
        <v>1656</v>
      </c>
      <c r="I738" s="195" t="s">
        <v>1657</v>
      </c>
    </row>
    <row r="739" spans="1:9" ht="12.6">
      <c r="A739" s="190" t="s">
        <v>778</v>
      </c>
      <c r="B739" s="5" t="s">
        <v>1865</v>
      </c>
      <c r="C739" s="6">
        <v>7.8615955473000003</v>
      </c>
      <c r="D739" s="308">
        <v>1.9832000000000001</v>
      </c>
      <c r="E739" s="141">
        <v>1.0249999999999999</v>
      </c>
      <c r="F739" s="191">
        <v>2.2999999999999998</v>
      </c>
      <c r="G739" s="99">
        <v>0.8</v>
      </c>
      <c r="H739" s="194" t="s">
        <v>1656</v>
      </c>
      <c r="I739" s="195" t="s">
        <v>1658</v>
      </c>
    </row>
    <row r="740" spans="1:9" ht="12.6">
      <c r="A740" s="202" t="s">
        <v>779</v>
      </c>
      <c r="B740" s="89" t="s">
        <v>1865</v>
      </c>
      <c r="C740" s="90">
        <v>15.8406285073</v>
      </c>
      <c r="D740" s="309">
        <v>4.1228999999999996</v>
      </c>
      <c r="E740" s="142">
        <v>1.0249999999999999</v>
      </c>
      <c r="F740" s="143">
        <v>2.2999999999999998</v>
      </c>
      <c r="G740" s="100">
        <v>0.8</v>
      </c>
      <c r="H740" s="119" t="s">
        <v>1656</v>
      </c>
      <c r="I740" s="197" t="s">
        <v>1658</v>
      </c>
    </row>
    <row r="741" spans="1:9" ht="12.6">
      <c r="A741" s="190" t="s">
        <v>780</v>
      </c>
      <c r="B741" s="5" t="s">
        <v>1866</v>
      </c>
      <c r="C741" s="6">
        <v>2.5053449951000002</v>
      </c>
      <c r="D741" s="308">
        <v>1.052</v>
      </c>
      <c r="E741" s="141">
        <v>1.0249999999999999</v>
      </c>
      <c r="F741" s="191">
        <v>1.25</v>
      </c>
      <c r="G741" s="99">
        <v>0.8</v>
      </c>
      <c r="H741" s="200" t="s">
        <v>1656</v>
      </c>
      <c r="I741" s="201" t="s">
        <v>1657</v>
      </c>
    </row>
    <row r="742" spans="1:9" ht="12.6">
      <c r="A742" s="190" t="s">
        <v>781</v>
      </c>
      <c r="B742" s="5" t="s">
        <v>1866</v>
      </c>
      <c r="C742" s="6">
        <v>4.5426925092000001</v>
      </c>
      <c r="D742" s="308">
        <v>1.4195</v>
      </c>
      <c r="E742" s="141">
        <v>1.0249999999999999</v>
      </c>
      <c r="F742" s="191">
        <v>1.25</v>
      </c>
      <c r="G742" s="99">
        <v>0.8</v>
      </c>
      <c r="H742" s="194" t="s">
        <v>1656</v>
      </c>
      <c r="I742" s="195" t="s">
        <v>1657</v>
      </c>
    </row>
    <row r="743" spans="1:9" ht="12.6">
      <c r="A743" s="190" t="s">
        <v>782</v>
      </c>
      <c r="B743" s="5" t="s">
        <v>1866</v>
      </c>
      <c r="C743" s="6">
        <v>9.4127493694000002</v>
      </c>
      <c r="D743" s="308">
        <v>2.2816000000000001</v>
      </c>
      <c r="E743" s="141">
        <v>1.0249999999999999</v>
      </c>
      <c r="F743" s="191">
        <v>2.2999999999999998</v>
      </c>
      <c r="G743" s="99">
        <v>0.8</v>
      </c>
      <c r="H743" s="194" t="s">
        <v>1656</v>
      </c>
      <c r="I743" s="195" t="s">
        <v>1658</v>
      </c>
    </row>
    <row r="744" spans="1:9" ht="12.6">
      <c r="A744" s="202" t="s">
        <v>783</v>
      </c>
      <c r="B744" s="89" t="s">
        <v>1866</v>
      </c>
      <c r="C744" s="90">
        <v>17.3924646782</v>
      </c>
      <c r="D744" s="309">
        <v>4.3159000000000001</v>
      </c>
      <c r="E744" s="142">
        <v>1.0249999999999999</v>
      </c>
      <c r="F744" s="143">
        <v>2.2999999999999998</v>
      </c>
      <c r="G744" s="100">
        <v>0.8</v>
      </c>
      <c r="H744" s="119" t="s">
        <v>1656</v>
      </c>
      <c r="I744" s="197" t="s">
        <v>1658</v>
      </c>
    </row>
    <row r="745" spans="1:9" ht="12.6">
      <c r="A745" s="190" t="s">
        <v>784</v>
      </c>
      <c r="B745" s="5" t="s">
        <v>1867</v>
      </c>
      <c r="C745" s="6">
        <v>2.2699149264999998</v>
      </c>
      <c r="D745" s="308">
        <v>0.91210000000000002</v>
      </c>
      <c r="E745" s="141">
        <v>1.0249999999999999</v>
      </c>
      <c r="F745" s="191">
        <v>1.25</v>
      </c>
      <c r="G745" s="99">
        <v>0.8</v>
      </c>
      <c r="H745" s="200" t="s">
        <v>1656</v>
      </c>
      <c r="I745" s="201" t="s">
        <v>1657</v>
      </c>
    </row>
    <row r="746" spans="1:9" ht="12.6">
      <c r="A746" s="190" t="s">
        <v>785</v>
      </c>
      <c r="B746" s="5" t="s">
        <v>1867</v>
      </c>
      <c r="C746" s="6">
        <v>3.5037783375</v>
      </c>
      <c r="D746" s="308">
        <v>1.2464999999999999</v>
      </c>
      <c r="E746" s="141">
        <v>1.0249999999999999</v>
      </c>
      <c r="F746" s="191">
        <v>1.25</v>
      </c>
      <c r="G746" s="99">
        <v>0.8</v>
      </c>
      <c r="H746" s="194" t="s">
        <v>1656</v>
      </c>
      <c r="I746" s="195" t="s">
        <v>1657</v>
      </c>
    </row>
    <row r="747" spans="1:9" ht="12.6">
      <c r="A747" s="190" t="s">
        <v>786</v>
      </c>
      <c r="B747" s="5" t="s">
        <v>1867</v>
      </c>
      <c r="C747" s="6">
        <v>7.2317784257</v>
      </c>
      <c r="D747" s="308">
        <v>1.6228</v>
      </c>
      <c r="E747" s="141">
        <v>1.0249999999999999</v>
      </c>
      <c r="F747" s="191">
        <v>2.2999999999999998</v>
      </c>
      <c r="G747" s="99">
        <v>0.8</v>
      </c>
      <c r="H747" s="194" t="s">
        <v>1656</v>
      </c>
      <c r="I747" s="195" t="s">
        <v>1658</v>
      </c>
    </row>
    <row r="748" spans="1:9" ht="12.6">
      <c r="A748" s="202" t="s">
        <v>787</v>
      </c>
      <c r="B748" s="89" t="s">
        <v>1867</v>
      </c>
      <c r="C748" s="90">
        <v>13.9805194805</v>
      </c>
      <c r="D748" s="309">
        <v>3.3677000000000001</v>
      </c>
      <c r="E748" s="142">
        <v>1.0249999999999999</v>
      </c>
      <c r="F748" s="143">
        <v>2.2999999999999998</v>
      </c>
      <c r="G748" s="100">
        <v>0.8</v>
      </c>
      <c r="H748" s="119" t="s">
        <v>1656</v>
      </c>
      <c r="I748" s="197" t="s">
        <v>1658</v>
      </c>
    </row>
    <row r="749" spans="1:9" ht="12.6">
      <c r="A749" s="190" t="s">
        <v>788</v>
      </c>
      <c r="B749" s="5" t="s">
        <v>1868</v>
      </c>
      <c r="C749" s="6">
        <v>1.9184350133000001</v>
      </c>
      <c r="D749" s="308">
        <v>0.69830000000000003</v>
      </c>
      <c r="E749" s="141">
        <v>1.0249999999999999</v>
      </c>
      <c r="F749" s="191">
        <v>1.25</v>
      </c>
      <c r="G749" s="99">
        <v>0.8</v>
      </c>
      <c r="H749" s="200" t="s">
        <v>1656</v>
      </c>
      <c r="I749" s="201" t="s">
        <v>1657</v>
      </c>
    </row>
    <row r="750" spans="1:9" ht="12.6">
      <c r="A750" s="190" t="s">
        <v>789</v>
      </c>
      <c r="B750" s="5" t="s">
        <v>1868</v>
      </c>
      <c r="C750" s="6">
        <v>2.6347579050999999</v>
      </c>
      <c r="D750" s="308">
        <v>0.86370000000000002</v>
      </c>
      <c r="E750" s="141">
        <v>1.0249999999999999</v>
      </c>
      <c r="F750" s="191">
        <v>1.25</v>
      </c>
      <c r="G750" s="99">
        <v>0.8</v>
      </c>
      <c r="H750" s="194" t="s">
        <v>1656</v>
      </c>
      <c r="I750" s="195" t="s">
        <v>1657</v>
      </c>
    </row>
    <row r="751" spans="1:9" ht="12.6">
      <c r="A751" s="190" t="s">
        <v>790</v>
      </c>
      <c r="B751" s="5" t="s">
        <v>1868</v>
      </c>
      <c r="C751" s="6">
        <v>5.9560728745000002</v>
      </c>
      <c r="D751" s="308">
        <v>1.4123000000000001</v>
      </c>
      <c r="E751" s="141">
        <v>1.0249999999999999</v>
      </c>
      <c r="F751" s="191">
        <v>2.2999999999999998</v>
      </c>
      <c r="G751" s="99">
        <v>0.8</v>
      </c>
      <c r="H751" s="194" t="s">
        <v>1656</v>
      </c>
      <c r="I751" s="195" t="s">
        <v>1658</v>
      </c>
    </row>
    <row r="752" spans="1:9" ht="12.6">
      <c r="A752" s="202" t="s">
        <v>791</v>
      </c>
      <c r="B752" s="89" t="s">
        <v>1868</v>
      </c>
      <c r="C752" s="90">
        <v>13.0311284047</v>
      </c>
      <c r="D752" s="309">
        <v>3.056</v>
      </c>
      <c r="E752" s="142">
        <v>1.0249999999999999</v>
      </c>
      <c r="F752" s="143">
        <v>2.2999999999999998</v>
      </c>
      <c r="G752" s="100">
        <v>0.8</v>
      </c>
      <c r="H752" s="119" t="s">
        <v>1656</v>
      </c>
      <c r="I752" s="197" t="s">
        <v>1658</v>
      </c>
    </row>
    <row r="753" spans="1:9" ht="12.6">
      <c r="A753" s="190" t="s">
        <v>792</v>
      </c>
      <c r="B753" s="5" t="s">
        <v>1869</v>
      </c>
      <c r="C753" s="6">
        <v>2.7678018575999999</v>
      </c>
      <c r="D753" s="308">
        <v>1.1851</v>
      </c>
      <c r="E753" s="141">
        <v>1.0249999999999999</v>
      </c>
      <c r="F753" s="191">
        <v>1.25</v>
      </c>
      <c r="G753" s="99">
        <v>0.8</v>
      </c>
      <c r="H753" s="200" t="s">
        <v>1656</v>
      </c>
      <c r="I753" s="201" t="s">
        <v>1657</v>
      </c>
    </row>
    <row r="754" spans="1:9" ht="12.6">
      <c r="A754" s="190" t="s">
        <v>793</v>
      </c>
      <c r="B754" s="5" t="s">
        <v>1869</v>
      </c>
      <c r="C754" s="6">
        <v>3.8390100465999999</v>
      </c>
      <c r="D754" s="308">
        <v>1.5004</v>
      </c>
      <c r="E754" s="141">
        <v>1.0249999999999999</v>
      </c>
      <c r="F754" s="191">
        <v>1.25</v>
      </c>
      <c r="G754" s="99">
        <v>0.8</v>
      </c>
      <c r="H754" s="194" t="s">
        <v>1656</v>
      </c>
      <c r="I754" s="195" t="s">
        <v>1657</v>
      </c>
    </row>
    <row r="755" spans="1:9" ht="12.6">
      <c r="A755" s="190" t="s">
        <v>794</v>
      </c>
      <c r="B755" s="5" t="s">
        <v>1869</v>
      </c>
      <c r="C755" s="6">
        <v>7.4277798301000004</v>
      </c>
      <c r="D755" s="308">
        <v>2.1442000000000001</v>
      </c>
      <c r="E755" s="141">
        <v>1.0249999999999999</v>
      </c>
      <c r="F755" s="191">
        <v>2.2999999999999998</v>
      </c>
      <c r="G755" s="99">
        <v>0.8</v>
      </c>
      <c r="H755" s="194" t="s">
        <v>1656</v>
      </c>
      <c r="I755" s="195" t="s">
        <v>1658</v>
      </c>
    </row>
    <row r="756" spans="1:9" ht="12.6">
      <c r="A756" s="202" t="s">
        <v>795</v>
      </c>
      <c r="B756" s="89" t="s">
        <v>1869</v>
      </c>
      <c r="C756" s="90">
        <v>18.118029739800001</v>
      </c>
      <c r="D756" s="309">
        <v>4.8998999999999997</v>
      </c>
      <c r="E756" s="142">
        <v>1.0249999999999999</v>
      </c>
      <c r="F756" s="143">
        <v>2.2999999999999998</v>
      </c>
      <c r="G756" s="100">
        <v>0.8</v>
      </c>
      <c r="H756" s="119" t="s">
        <v>1656</v>
      </c>
      <c r="I756" s="197" t="s">
        <v>1658</v>
      </c>
    </row>
    <row r="757" spans="1:9" ht="12.6">
      <c r="A757" s="190" t="s">
        <v>796</v>
      </c>
      <c r="B757" s="5" t="s">
        <v>1870</v>
      </c>
      <c r="C757" s="6">
        <v>2.5506756757</v>
      </c>
      <c r="D757" s="308">
        <v>0.55069999999999997</v>
      </c>
      <c r="E757" s="141">
        <v>1.0249999999999999</v>
      </c>
      <c r="F757" s="191">
        <v>1.25</v>
      </c>
      <c r="G757" s="99">
        <v>0.8</v>
      </c>
      <c r="H757" s="200" t="s">
        <v>1656</v>
      </c>
      <c r="I757" s="201" t="s">
        <v>1657</v>
      </c>
    </row>
    <row r="758" spans="1:9" ht="12.6">
      <c r="A758" s="190" t="s">
        <v>797</v>
      </c>
      <c r="B758" s="5" t="s">
        <v>1870</v>
      </c>
      <c r="C758" s="6">
        <v>3.6836592178999998</v>
      </c>
      <c r="D758" s="308">
        <v>0.72009999999999996</v>
      </c>
      <c r="E758" s="141">
        <v>1.0249999999999999</v>
      </c>
      <c r="F758" s="191">
        <v>1.25</v>
      </c>
      <c r="G758" s="99">
        <v>0.8</v>
      </c>
      <c r="H758" s="194" t="s">
        <v>1656</v>
      </c>
      <c r="I758" s="195" t="s">
        <v>1657</v>
      </c>
    </row>
    <row r="759" spans="1:9" ht="12.6">
      <c r="A759" s="190" t="s">
        <v>798</v>
      </c>
      <c r="B759" s="5" t="s">
        <v>1870</v>
      </c>
      <c r="C759" s="6">
        <v>6.1675000000000004</v>
      </c>
      <c r="D759" s="308">
        <v>1.1132</v>
      </c>
      <c r="E759" s="141">
        <v>1.0249999999999999</v>
      </c>
      <c r="F759" s="191">
        <v>2.2999999999999998</v>
      </c>
      <c r="G759" s="99">
        <v>0.8</v>
      </c>
      <c r="H759" s="194" t="s">
        <v>1656</v>
      </c>
      <c r="I759" s="195" t="s">
        <v>1658</v>
      </c>
    </row>
    <row r="760" spans="1:9" ht="12.6">
      <c r="A760" s="202" t="s">
        <v>799</v>
      </c>
      <c r="B760" s="89" t="s">
        <v>1870</v>
      </c>
      <c r="C760" s="90">
        <v>10.236607142900001</v>
      </c>
      <c r="D760" s="309">
        <v>2.0266000000000002</v>
      </c>
      <c r="E760" s="142">
        <v>1.0249999999999999</v>
      </c>
      <c r="F760" s="143">
        <v>2.2999999999999998</v>
      </c>
      <c r="G760" s="100">
        <v>0.8</v>
      </c>
      <c r="H760" s="119" t="s">
        <v>1656</v>
      </c>
      <c r="I760" s="197" t="s">
        <v>1658</v>
      </c>
    </row>
    <row r="761" spans="1:9" ht="12.6">
      <c r="A761" s="190" t="s">
        <v>800</v>
      </c>
      <c r="B761" s="5" t="s">
        <v>1871</v>
      </c>
      <c r="C761" s="6">
        <v>2.5269016698</v>
      </c>
      <c r="D761" s="308">
        <v>0.45369999999999999</v>
      </c>
      <c r="E761" s="141">
        <v>1.0249999999999999</v>
      </c>
      <c r="F761" s="191">
        <v>1.25</v>
      </c>
      <c r="G761" s="99">
        <v>0.8</v>
      </c>
      <c r="H761" s="200" t="s">
        <v>1656</v>
      </c>
      <c r="I761" s="201" t="s">
        <v>1657</v>
      </c>
    </row>
    <row r="762" spans="1:9" ht="12.6">
      <c r="A762" s="190" t="s">
        <v>801</v>
      </c>
      <c r="B762" s="5" t="s">
        <v>1871</v>
      </c>
      <c r="C762" s="6">
        <v>3.8223048327</v>
      </c>
      <c r="D762" s="308">
        <v>0.6401</v>
      </c>
      <c r="E762" s="141">
        <v>1.0249999999999999</v>
      </c>
      <c r="F762" s="191">
        <v>1.25</v>
      </c>
      <c r="G762" s="99">
        <v>0.8</v>
      </c>
      <c r="H762" s="194" t="s">
        <v>1656</v>
      </c>
      <c r="I762" s="195" t="s">
        <v>1657</v>
      </c>
    </row>
    <row r="763" spans="1:9" ht="12.6">
      <c r="A763" s="190" t="s">
        <v>802</v>
      </c>
      <c r="B763" s="5" t="s">
        <v>1871</v>
      </c>
      <c r="C763" s="6">
        <v>6.9363321799</v>
      </c>
      <c r="D763" s="308">
        <v>1.1826000000000001</v>
      </c>
      <c r="E763" s="141">
        <v>1.0249999999999999</v>
      </c>
      <c r="F763" s="191">
        <v>2.2999999999999998</v>
      </c>
      <c r="G763" s="99">
        <v>0.8</v>
      </c>
      <c r="H763" s="194" t="s">
        <v>1656</v>
      </c>
      <c r="I763" s="195" t="s">
        <v>1658</v>
      </c>
    </row>
    <row r="764" spans="1:9" ht="12.6">
      <c r="A764" s="202" t="s">
        <v>803</v>
      </c>
      <c r="B764" s="89" t="s">
        <v>1871</v>
      </c>
      <c r="C764" s="90">
        <v>12.425000000000001</v>
      </c>
      <c r="D764" s="309">
        <v>2.3902000000000001</v>
      </c>
      <c r="E764" s="142">
        <v>1.0249999999999999</v>
      </c>
      <c r="F764" s="143">
        <v>2.2999999999999998</v>
      </c>
      <c r="G764" s="100">
        <v>0.8</v>
      </c>
      <c r="H764" s="119" t="s">
        <v>1656</v>
      </c>
      <c r="I764" s="197" t="s">
        <v>1658</v>
      </c>
    </row>
    <row r="765" spans="1:9" ht="12.6">
      <c r="A765" s="190" t="s">
        <v>804</v>
      </c>
      <c r="B765" s="5" t="s">
        <v>1872</v>
      </c>
      <c r="C765" s="6">
        <v>2.6848394786999998</v>
      </c>
      <c r="D765" s="308">
        <v>0.43840000000000001</v>
      </c>
      <c r="E765" s="141">
        <v>1.0249999999999999</v>
      </c>
      <c r="F765" s="191">
        <v>1.25</v>
      </c>
      <c r="G765" s="99">
        <v>0.8</v>
      </c>
      <c r="H765" s="200" t="s">
        <v>1656</v>
      </c>
      <c r="I765" s="201" t="s">
        <v>1657</v>
      </c>
    </row>
    <row r="766" spans="1:9" ht="12.6">
      <c r="A766" s="190" t="s">
        <v>805</v>
      </c>
      <c r="B766" s="5" t="s">
        <v>1872</v>
      </c>
      <c r="C766" s="6">
        <v>3.4912684819000002</v>
      </c>
      <c r="D766" s="308">
        <v>0.5524</v>
      </c>
      <c r="E766" s="141">
        <v>1.0249999999999999</v>
      </c>
      <c r="F766" s="191">
        <v>1.25</v>
      </c>
      <c r="G766" s="99">
        <v>0.8</v>
      </c>
      <c r="H766" s="194" t="s">
        <v>1656</v>
      </c>
      <c r="I766" s="195" t="s">
        <v>1657</v>
      </c>
    </row>
    <row r="767" spans="1:9" ht="12.6">
      <c r="A767" s="190" t="s">
        <v>806</v>
      </c>
      <c r="B767" s="5" t="s">
        <v>1872</v>
      </c>
      <c r="C767" s="6">
        <v>4.9474825951000003</v>
      </c>
      <c r="D767" s="308">
        <v>0.76729999999999998</v>
      </c>
      <c r="E767" s="141">
        <v>1.0249999999999999</v>
      </c>
      <c r="F767" s="191">
        <v>2.2999999999999998</v>
      </c>
      <c r="G767" s="99">
        <v>0.8</v>
      </c>
      <c r="H767" s="194" t="s">
        <v>1656</v>
      </c>
      <c r="I767" s="195" t="s">
        <v>1658</v>
      </c>
    </row>
    <row r="768" spans="1:9" ht="12.6">
      <c r="A768" s="202" t="s">
        <v>807</v>
      </c>
      <c r="B768" s="89" t="s">
        <v>1872</v>
      </c>
      <c r="C768" s="90">
        <v>8.5342863525000006</v>
      </c>
      <c r="D768" s="309">
        <v>1.5008999999999999</v>
      </c>
      <c r="E768" s="142">
        <v>1.0249999999999999</v>
      </c>
      <c r="F768" s="143">
        <v>2.2999999999999998</v>
      </c>
      <c r="G768" s="100">
        <v>0.8</v>
      </c>
      <c r="H768" s="119" t="s">
        <v>1656</v>
      </c>
      <c r="I768" s="197" t="s">
        <v>1658</v>
      </c>
    </row>
    <row r="769" spans="1:9" ht="12.6">
      <c r="A769" s="190" t="s">
        <v>808</v>
      </c>
      <c r="B769" s="5" t="s">
        <v>1873</v>
      </c>
      <c r="C769" s="6">
        <v>1.7021307435999999</v>
      </c>
      <c r="D769" s="308">
        <v>0.48230000000000001</v>
      </c>
      <c r="E769" s="141">
        <v>1.0249999999999999</v>
      </c>
      <c r="F769" s="191">
        <v>1.25</v>
      </c>
      <c r="G769" s="99">
        <v>0.8</v>
      </c>
      <c r="H769" s="200" t="s">
        <v>1656</v>
      </c>
      <c r="I769" s="201" t="s">
        <v>1657</v>
      </c>
    </row>
    <row r="770" spans="1:9" ht="12.6">
      <c r="A770" s="190" t="s">
        <v>809</v>
      </c>
      <c r="B770" s="5" t="s">
        <v>1873</v>
      </c>
      <c r="C770" s="6">
        <v>2.0108249016999999</v>
      </c>
      <c r="D770" s="308">
        <v>0.5776</v>
      </c>
      <c r="E770" s="141">
        <v>1.0249999999999999</v>
      </c>
      <c r="F770" s="191">
        <v>1.25</v>
      </c>
      <c r="G770" s="99">
        <v>0.8</v>
      </c>
      <c r="H770" s="194" t="s">
        <v>1656</v>
      </c>
      <c r="I770" s="195" t="s">
        <v>1657</v>
      </c>
    </row>
    <row r="771" spans="1:9" ht="12.6">
      <c r="A771" s="190" t="s">
        <v>810</v>
      </c>
      <c r="B771" s="5" t="s">
        <v>1873</v>
      </c>
      <c r="C771" s="6">
        <v>3.8168536946999998</v>
      </c>
      <c r="D771" s="308">
        <v>0.88519999999999999</v>
      </c>
      <c r="E771" s="141">
        <v>1.0249999999999999</v>
      </c>
      <c r="F771" s="191">
        <v>2.2999999999999998</v>
      </c>
      <c r="G771" s="99">
        <v>0.8</v>
      </c>
      <c r="H771" s="194" t="s">
        <v>1656</v>
      </c>
      <c r="I771" s="195" t="s">
        <v>1658</v>
      </c>
    </row>
    <row r="772" spans="1:9" ht="12.6">
      <c r="A772" s="202" t="s">
        <v>811</v>
      </c>
      <c r="B772" s="89" t="s">
        <v>1873</v>
      </c>
      <c r="C772" s="90">
        <v>8.2614379084999996</v>
      </c>
      <c r="D772" s="309">
        <v>1.93</v>
      </c>
      <c r="E772" s="142">
        <v>1.0249999999999999</v>
      </c>
      <c r="F772" s="143">
        <v>2.2999999999999998</v>
      </c>
      <c r="G772" s="100">
        <v>0.8</v>
      </c>
      <c r="H772" s="119" t="s">
        <v>1656</v>
      </c>
      <c r="I772" s="197" t="s">
        <v>1658</v>
      </c>
    </row>
    <row r="773" spans="1:9" ht="12.6">
      <c r="A773" s="190" t="s">
        <v>812</v>
      </c>
      <c r="B773" s="5" t="s">
        <v>1874</v>
      </c>
      <c r="C773" s="6">
        <v>2.2825484765000001</v>
      </c>
      <c r="D773" s="308">
        <v>0.45910000000000001</v>
      </c>
      <c r="E773" s="141">
        <v>1.0249999999999999</v>
      </c>
      <c r="F773" s="191">
        <v>1.25</v>
      </c>
      <c r="G773" s="99">
        <v>0.8</v>
      </c>
      <c r="H773" s="200" t="s">
        <v>1656</v>
      </c>
      <c r="I773" s="201" t="s">
        <v>1657</v>
      </c>
    </row>
    <row r="774" spans="1:9" ht="12.6">
      <c r="A774" s="190" t="s">
        <v>813</v>
      </c>
      <c r="B774" s="5" t="s">
        <v>1874</v>
      </c>
      <c r="C774" s="6">
        <v>3.4973230799000001</v>
      </c>
      <c r="D774" s="308">
        <v>0.63949999999999996</v>
      </c>
      <c r="E774" s="141">
        <v>1.0249999999999999</v>
      </c>
      <c r="F774" s="191">
        <v>1.25</v>
      </c>
      <c r="G774" s="99">
        <v>0.8</v>
      </c>
      <c r="H774" s="194" t="s">
        <v>1656</v>
      </c>
      <c r="I774" s="195" t="s">
        <v>1657</v>
      </c>
    </row>
    <row r="775" spans="1:9" ht="12.6">
      <c r="A775" s="190" t="s">
        <v>814</v>
      </c>
      <c r="B775" s="5" t="s">
        <v>1874</v>
      </c>
      <c r="C775" s="6">
        <v>5.1856074100000003</v>
      </c>
      <c r="D775" s="308">
        <v>0.97409999999999997</v>
      </c>
      <c r="E775" s="141">
        <v>1.0249999999999999</v>
      </c>
      <c r="F775" s="191">
        <v>2.2999999999999998</v>
      </c>
      <c r="G775" s="99">
        <v>0.8</v>
      </c>
      <c r="H775" s="194" t="s">
        <v>1656</v>
      </c>
      <c r="I775" s="195" t="s">
        <v>1658</v>
      </c>
    </row>
    <row r="776" spans="1:9" ht="12.6">
      <c r="A776" s="202" t="s">
        <v>815</v>
      </c>
      <c r="B776" s="89" t="s">
        <v>1874</v>
      </c>
      <c r="C776" s="90">
        <v>8.7967670446999993</v>
      </c>
      <c r="D776" s="309">
        <v>1.7311000000000001</v>
      </c>
      <c r="E776" s="142">
        <v>1.0249999999999999</v>
      </c>
      <c r="F776" s="143">
        <v>2.2999999999999998</v>
      </c>
      <c r="G776" s="100">
        <v>0.8</v>
      </c>
      <c r="H776" s="119" t="s">
        <v>1656</v>
      </c>
      <c r="I776" s="197" t="s">
        <v>1658</v>
      </c>
    </row>
    <row r="777" spans="1:9" ht="12.6">
      <c r="A777" s="190" t="s">
        <v>816</v>
      </c>
      <c r="B777" s="5" t="s">
        <v>1875</v>
      </c>
      <c r="C777" s="6">
        <v>2.5654936461000002</v>
      </c>
      <c r="D777" s="308">
        <v>0.48</v>
      </c>
      <c r="E777" s="141">
        <v>1.0249999999999999</v>
      </c>
      <c r="F777" s="191">
        <v>1.25</v>
      </c>
      <c r="G777" s="99">
        <v>0.8</v>
      </c>
      <c r="H777" s="200" t="s">
        <v>1656</v>
      </c>
      <c r="I777" s="201" t="s">
        <v>1657</v>
      </c>
    </row>
    <row r="778" spans="1:9" ht="12.6">
      <c r="A778" s="190" t="s">
        <v>817</v>
      </c>
      <c r="B778" s="5" t="s">
        <v>1875</v>
      </c>
      <c r="C778" s="6">
        <v>3.4562877934</v>
      </c>
      <c r="D778" s="308">
        <v>0.65169999999999995</v>
      </c>
      <c r="E778" s="141">
        <v>1.0249999999999999</v>
      </c>
      <c r="F778" s="191">
        <v>1.25</v>
      </c>
      <c r="G778" s="99">
        <v>0.8</v>
      </c>
      <c r="H778" s="194" t="s">
        <v>1656</v>
      </c>
      <c r="I778" s="195" t="s">
        <v>1657</v>
      </c>
    </row>
    <row r="779" spans="1:9" ht="12.6">
      <c r="A779" s="190" t="s">
        <v>818</v>
      </c>
      <c r="B779" s="5" t="s">
        <v>1875</v>
      </c>
      <c r="C779" s="6">
        <v>5.2045025613</v>
      </c>
      <c r="D779" s="308">
        <v>0.95009999999999994</v>
      </c>
      <c r="E779" s="141">
        <v>1.0249999999999999</v>
      </c>
      <c r="F779" s="191">
        <v>2.2999999999999998</v>
      </c>
      <c r="G779" s="99">
        <v>0.8</v>
      </c>
      <c r="H779" s="194" t="s">
        <v>1656</v>
      </c>
      <c r="I779" s="195" t="s">
        <v>1658</v>
      </c>
    </row>
    <row r="780" spans="1:9" ht="12.6">
      <c r="A780" s="202" t="s">
        <v>819</v>
      </c>
      <c r="B780" s="89" t="s">
        <v>1875</v>
      </c>
      <c r="C780" s="90">
        <v>9.5078125</v>
      </c>
      <c r="D780" s="309">
        <v>1.9137999999999999</v>
      </c>
      <c r="E780" s="142">
        <v>1.0249999999999999</v>
      </c>
      <c r="F780" s="143">
        <v>2.2999999999999998</v>
      </c>
      <c r="G780" s="100">
        <v>0.8</v>
      </c>
      <c r="H780" s="119" t="s">
        <v>1656</v>
      </c>
      <c r="I780" s="197" t="s">
        <v>1658</v>
      </c>
    </row>
    <row r="781" spans="1:9" ht="12.6">
      <c r="A781" s="190" t="s">
        <v>1637</v>
      </c>
      <c r="B781" s="5" t="s">
        <v>1876</v>
      </c>
      <c r="C781" s="6">
        <v>2.7134484886000001</v>
      </c>
      <c r="D781" s="308">
        <v>0.45450000000000002</v>
      </c>
      <c r="E781" s="141">
        <v>1.0249999999999999</v>
      </c>
      <c r="F781" s="191">
        <v>1.25</v>
      </c>
      <c r="G781" s="99">
        <v>0.8</v>
      </c>
      <c r="H781" s="200" t="s">
        <v>1656</v>
      </c>
      <c r="I781" s="201" t="s">
        <v>1657</v>
      </c>
    </row>
    <row r="782" spans="1:9" ht="12.6">
      <c r="A782" s="190" t="s">
        <v>1638</v>
      </c>
      <c r="B782" s="5" t="s">
        <v>1876</v>
      </c>
      <c r="C782" s="6">
        <v>3.7072953302</v>
      </c>
      <c r="D782" s="308">
        <v>0.60729999999999995</v>
      </c>
      <c r="E782" s="141">
        <v>1.0249999999999999</v>
      </c>
      <c r="F782" s="191">
        <v>1.25</v>
      </c>
      <c r="G782" s="99">
        <v>0.8</v>
      </c>
      <c r="H782" s="194" t="s">
        <v>1656</v>
      </c>
      <c r="I782" s="195" t="s">
        <v>1657</v>
      </c>
    </row>
    <row r="783" spans="1:9" ht="12.6">
      <c r="A783" s="190" t="s">
        <v>1639</v>
      </c>
      <c r="B783" s="5" t="s">
        <v>1876</v>
      </c>
      <c r="C783" s="6">
        <v>5.8810102056</v>
      </c>
      <c r="D783" s="308">
        <v>0.98340000000000005</v>
      </c>
      <c r="E783" s="141">
        <v>1.0249999999999999</v>
      </c>
      <c r="F783" s="191">
        <v>2.2999999999999998</v>
      </c>
      <c r="G783" s="99">
        <v>0.8</v>
      </c>
      <c r="H783" s="194" t="s">
        <v>1656</v>
      </c>
      <c r="I783" s="195" t="s">
        <v>1658</v>
      </c>
    </row>
    <row r="784" spans="1:9" ht="12.6">
      <c r="A784" s="202" t="s">
        <v>1640</v>
      </c>
      <c r="B784" s="89" t="s">
        <v>1876</v>
      </c>
      <c r="C784" s="90">
        <v>11.3787986705</v>
      </c>
      <c r="D784" s="309">
        <v>2.2311000000000001</v>
      </c>
      <c r="E784" s="142">
        <v>1.0249999999999999</v>
      </c>
      <c r="F784" s="143">
        <v>2.2999999999999998</v>
      </c>
      <c r="G784" s="100">
        <v>0.8</v>
      </c>
      <c r="H784" s="119" t="s">
        <v>1656</v>
      </c>
      <c r="I784" s="197" t="s">
        <v>1658</v>
      </c>
    </row>
    <row r="785" spans="1:9" ht="12.6">
      <c r="A785" s="190" t="s">
        <v>1641</v>
      </c>
      <c r="B785" s="5" t="s">
        <v>1877</v>
      </c>
      <c r="C785" s="6">
        <v>2.3791245791</v>
      </c>
      <c r="D785" s="308">
        <v>0.48299999999999998</v>
      </c>
      <c r="E785" s="141">
        <v>1.0249999999999999</v>
      </c>
      <c r="F785" s="191">
        <v>1.25</v>
      </c>
      <c r="G785" s="99">
        <v>0.8</v>
      </c>
      <c r="H785" s="200" t="s">
        <v>1656</v>
      </c>
      <c r="I785" s="201" t="s">
        <v>1657</v>
      </c>
    </row>
    <row r="786" spans="1:9" ht="12.6">
      <c r="A786" s="190" t="s">
        <v>1642</v>
      </c>
      <c r="B786" s="5" t="s">
        <v>1877</v>
      </c>
      <c r="C786" s="6">
        <v>3.1075800518999999</v>
      </c>
      <c r="D786" s="308">
        <v>0.61499999999999999</v>
      </c>
      <c r="E786" s="141">
        <v>1.0249999999999999</v>
      </c>
      <c r="F786" s="191">
        <v>1.25</v>
      </c>
      <c r="G786" s="99">
        <v>0.8</v>
      </c>
      <c r="H786" s="194" t="s">
        <v>1656</v>
      </c>
      <c r="I786" s="195" t="s">
        <v>1657</v>
      </c>
    </row>
    <row r="787" spans="1:9" ht="12.6">
      <c r="A787" s="190" t="s">
        <v>1643</v>
      </c>
      <c r="B787" s="5" t="s">
        <v>1877</v>
      </c>
      <c r="C787" s="6">
        <v>4.6893590750999996</v>
      </c>
      <c r="D787" s="308">
        <v>0.90549999999999997</v>
      </c>
      <c r="E787" s="141">
        <v>1.0249999999999999</v>
      </c>
      <c r="F787" s="191">
        <v>2.2999999999999998</v>
      </c>
      <c r="G787" s="99">
        <v>0.8</v>
      </c>
      <c r="H787" s="194" t="s">
        <v>1656</v>
      </c>
      <c r="I787" s="195" t="s">
        <v>1658</v>
      </c>
    </row>
    <row r="788" spans="1:9" ht="12.6">
      <c r="A788" s="202" t="s">
        <v>1644</v>
      </c>
      <c r="B788" s="89" t="s">
        <v>1877</v>
      </c>
      <c r="C788" s="90">
        <v>9.4597441685000003</v>
      </c>
      <c r="D788" s="309">
        <v>1.9411</v>
      </c>
      <c r="E788" s="142">
        <v>1.0249999999999999</v>
      </c>
      <c r="F788" s="143">
        <v>2.2999999999999998</v>
      </c>
      <c r="G788" s="100">
        <v>0.8</v>
      </c>
      <c r="H788" s="119" t="s">
        <v>1656</v>
      </c>
      <c r="I788" s="197" t="s">
        <v>1658</v>
      </c>
    </row>
    <row r="789" spans="1:9" ht="12.6">
      <c r="A789" s="190" t="s">
        <v>820</v>
      </c>
      <c r="B789" s="5" t="s">
        <v>1878</v>
      </c>
      <c r="C789" s="6">
        <v>1.697414873</v>
      </c>
      <c r="D789" s="308">
        <v>1.2235</v>
      </c>
      <c r="E789" s="141">
        <v>1.0249999999999999</v>
      </c>
      <c r="F789" s="191">
        <v>1.25</v>
      </c>
      <c r="G789" s="99">
        <v>0.8</v>
      </c>
      <c r="H789" s="200" t="s">
        <v>1656</v>
      </c>
      <c r="I789" s="201" t="s">
        <v>1657</v>
      </c>
    </row>
    <row r="790" spans="1:9" ht="12.6">
      <c r="A790" s="190" t="s">
        <v>821</v>
      </c>
      <c r="B790" s="5" t="s">
        <v>1878</v>
      </c>
      <c r="C790" s="6">
        <v>2.3162409455000001</v>
      </c>
      <c r="D790" s="308">
        <v>1.3484</v>
      </c>
      <c r="E790" s="141">
        <v>1.0249999999999999</v>
      </c>
      <c r="F790" s="191">
        <v>1.25</v>
      </c>
      <c r="G790" s="99">
        <v>0.8</v>
      </c>
      <c r="H790" s="194" t="s">
        <v>1656</v>
      </c>
      <c r="I790" s="195" t="s">
        <v>1657</v>
      </c>
    </row>
    <row r="791" spans="1:9" ht="12.6">
      <c r="A791" s="190" t="s">
        <v>822</v>
      </c>
      <c r="B791" s="5" t="s">
        <v>1878</v>
      </c>
      <c r="C791" s="6">
        <v>6.3155650320000003</v>
      </c>
      <c r="D791" s="308">
        <v>2.2008999999999999</v>
      </c>
      <c r="E791" s="141">
        <v>1.0249999999999999</v>
      </c>
      <c r="F791" s="191">
        <v>2.2999999999999998</v>
      </c>
      <c r="G791" s="99">
        <v>0.8</v>
      </c>
      <c r="H791" s="194" t="s">
        <v>1656</v>
      </c>
      <c r="I791" s="195" t="s">
        <v>1658</v>
      </c>
    </row>
    <row r="792" spans="1:9" ht="12.6">
      <c r="A792" s="202" t="s">
        <v>823</v>
      </c>
      <c r="B792" s="89" t="s">
        <v>1878</v>
      </c>
      <c r="C792" s="90">
        <v>15.0112359551</v>
      </c>
      <c r="D792" s="309">
        <v>4.9112</v>
      </c>
      <c r="E792" s="142">
        <v>1.0249999999999999</v>
      </c>
      <c r="F792" s="143">
        <v>2.2999999999999998</v>
      </c>
      <c r="G792" s="100">
        <v>0.8</v>
      </c>
      <c r="H792" s="119" t="s">
        <v>1656</v>
      </c>
      <c r="I792" s="197" t="s">
        <v>1658</v>
      </c>
    </row>
    <row r="793" spans="1:9" ht="12.6">
      <c r="A793" s="190" t="s">
        <v>824</v>
      </c>
      <c r="B793" s="5" t="s">
        <v>1879</v>
      </c>
      <c r="C793" s="6">
        <v>2.4120654397000001</v>
      </c>
      <c r="D793" s="308">
        <v>0.78280000000000005</v>
      </c>
      <c r="E793" s="141">
        <v>1.0249999999999999</v>
      </c>
      <c r="F793" s="191">
        <v>1.25</v>
      </c>
      <c r="G793" s="99">
        <v>0.8</v>
      </c>
      <c r="H793" s="200" t="s">
        <v>1656</v>
      </c>
      <c r="I793" s="201" t="s">
        <v>1657</v>
      </c>
    </row>
    <row r="794" spans="1:9" ht="12.6">
      <c r="A794" s="190" t="s">
        <v>825</v>
      </c>
      <c r="B794" s="5" t="s">
        <v>1879</v>
      </c>
      <c r="C794" s="6">
        <v>2.8037612427999998</v>
      </c>
      <c r="D794" s="308">
        <v>1.2756000000000001</v>
      </c>
      <c r="E794" s="141">
        <v>1.0249999999999999</v>
      </c>
      <c r="F794" s="191">
        <v>1.25</v>
      </c>
      <c r="G794" s="99">
        <v>0.8</v>
      </c>
      <c r="H794" s="194" t="s">
        <v>1656</v>
      </c>
      <c r="I794" s="195" t="s">
        <v>1657</v>
      </c>
    </row>
    <row r="795" spans="1:9" ht="12.6">
      <c r="A795" s="190" t="s">
        <v>826</v>
      </c>
      <c r="B795" s="5" t="s">
        <v>1879</v>
      </c>
      <c r="C795" s="6">
        <v>8.3636363635999995</v>
      </c>
      <c r="D795" s="308">
        <v>1.776</v>
      </c>
      <c r="E795" s="141">
        <v>1.0249999999999999</v>
      </c>
      <c r="F795" s="191">
        <v>2.2999999999999998</v>
      </c>
      <c r="G795" s="99">
        <v>0.8</v>
      </c>
      <c r="H795" s="194" t="s">
        <v>1656</v>
      </c>
      <c r="I795" s="195" t="s">
        <v>1658</v>
      </c>
    </row>
    <row r="796" spans="1:9" ht="12.6">
      <c r="A796" s="202" t="s">
        <v>827</v>
      </c>
      <c r="B796" s="89" t="s">
        <v>1879</v>
      </c>
      <c r="C796" s="90">
        <v>16.763157894700001</v>
      </c>
      <c r="D796" s="309">
        <v>4.0990000000000002</v>
      </c>
      <c r="E796" s="142">
        <v>1.0249999999999999</v>
      </c>
      <c r="F796" s="143">
        <v>2.2999999999999998</v>
      </c>
      <c r="G796" s="100">
        <v>0.8</v>
      </c>
      <c r="H796" s="119" t="s">
        <v>1656</v>
      </c>
      <c r="I796" s="197" t="s">
        <v>1658</v>
      </c>
    </row>
    <row r="797" spans="1:9" ht="12.6">
      <c r="A797" s="190" t="s">
        <v>828</v>
      </c>
      <c r="B797" s="5" t="s">
        <v>1880</v>
      </c>
      <c r="C797" s="6">
        <v>1.8148430357000001</v>
      </c>
      <c r="D797" s="308">
        <v>0.65839999999999999</v>
      </c>
      <c r="E797" s="141">
        <v>1.0249999999999999</v>
      </c>
      <c r="F797" s="191">
        <v>1.25</v>
      </c>
      <c r="G797" s="99">
        <v>0.8</v>
      </c>
      <c r="H797" s="200" t="s">
        <v>1656</v>
      </c>
      <c r="I797" s="201" t="s">
        <v>1657</v>
      </c>
    </row>
    <row r="798" spans="1:9" ht="12.6">
      <c r="A798" s="190" t="s">
        <v>829</v>
      </c>
      <c r="B798" s="5" t="s">
        <v>1880</v>
      </c>
      <c r="C798" s="6">
        <v>3.0545702592000001</v>
      </c>
      <c r="D798" s="308">
        <v>0.85919999999999996</v>
      </c>
      <c r="E798" s="141">
        <v>1.0249999999999999</v>
      </c>
      <c r="F798" s="191">
        <v>1.25</v>
      </c>
      <c r="G798" s="99">
        <v>0.8</v>
      </c>
      <c r="H798" s="194" t="s">
        <v>1656</v>
      </c>
      <c r="I798" s="195" t="s">
        <v>1657</v>
      </c>
    </row>
    <row r="799" spans="1:9" ht="12.6">
      <c r="A799" s="190" t="s">
        <v>830</v>
      </c>
      <c r="B799" s="5" t="s">
        <v>1880</v>
      </c>
      <c r="C799" s="6">
        <v>7.2333722287000004</v>
      </c>
      <c r="D799" s="308">
        <v>1.5640000000000001</v>
      </c>
      <c r="E799" s="141">
        <v>1.0249999999999999</v>
      </c>
      <c r="F799" s="191">
        <v>2.2999999999999998</v>
      </c>
      <c r="G799" s="99">
        <v>0.8</v>
      </c>
      <c r="H799" s="194" t="s">
        <v>1656</v>
      </c>
      <c r="I799" s="195" t="s">
        <v>1658</v>
      </c>
    </row>
    <row r="800" spans="1:9" ht="12.6">
      <c r="A800" s="202" t="s">
        <v>831</v>
      </c>
      <c r="B800" s="89" t="s">
        <v>1880</v>
      </c>
      <c r="C800" s="90">
        <v>13.0421052632</v>
      </c>
      <c r="D800" s="309">
        <v>3.1217000000000001</v>
      </c>
      <c r="E800" s="142">
        <v>1.0249999999999999</v>
      </c>
      <c r="F800" s="143">
        <v>2.2999999999999998</v>
      </c>
      <c r="G800" s="100">
        <v>0.8</v>
      </c>
      <c r="H800" s="119" t="s">
        <v>1656</v>
      </c>
      <c r="I800" s="197" t="s">
        <v>1658</v>
      </c>
    </row>
    <row r="801" spans="1:9" ht="12.6">
      <c r="A801" s="190" t="s">
        <v>832</v>
      </c>
      <c r="B801" s="5" t="s">
        <v>1881</v>
      </c>
      <c r="C801" s="6">
        <v>2.0314658479999999</v>
      </c>
      <c r="D801" s="308">
        <v>0.69679999999999997</v>
      </c>
      <c r="E801" s="141">
        <v>1.0249999999999999</v>
      </c>
      <c r="F801" s="191">
        <v>1.25</v>
      </c>
      <c r="G801" s="99">
        <v>0.8</v>
      </c>
      <c r="H801" s="200" t="s">
        <v>1656</v>
      </c>
      <c r="I801" s="201" t="s">
        <v>1657</v>
      </c>
    </row>
    <row r="802" spans="1:9" ht="12.6">
      <c r="A802" s="190" t="s">
        <v>833</v>
      </c>
      <c r="B802" s="5" t="s">
        <v>1881</v>
      </c>
      <c r="C802" s="6">
        <v>5.3736501079999996</v>
      </c>
      <c r="D802" s="308">
        <v>1.2604</v>
      </c>
      <c r="E802" s="141">
        <v>1.0249999999999999</v>
      </c>
      <c r="F802" s="191">
        <v>1.25</v>
      </c>
      <c r="G802" s="99">
        <v>0.8</v>
      </c>
      <c r="H802" s="194" t="s">
        <v>1656</v>
      </c>
      <c r="I802" s="195" t="s">
        <v>1657</v>
      </c>
    </row>
    <row r="803" spans="1:9" ht="12.6">
      <c r="A803" s="190" t="s">
        <v>834</v>
      </c>
      <c r="B803" s="5" t="s">
        <v>1881</v>
      </c>
      <c r="C803" s="6">
        <v>10.3883495146</v>
      </c>
      <c r="D803" s="308">
        <v>2.1158999999999999</v>
      </c>
      <c r="E803" s="141">
        <v>1.0249999999999999</v>
      </c>
      <c r="F803" s="191">
        <v>2.2999999999999998</v>
      </c>
      <c r="G803" s="99">
        <v>0.8</v>
      </c>
      <c r="H803" s="194" t="s">
        <v>1656</v>
      </c>
      <c r="I803" s="195" t="s">
        <v>1658</v>
      </c>
    </row>
    <row r="804" spans="1:9" ht="12.6">
      <c r="A804" s="202" t="s">
        <v>835</v>
      </c>
      <c r="B804" s="89" t="s">
        <v>1881</v>
      </c>
      <c r="C804" s="90">
        <v>20.774999999999999</v>
      </c>
      <c r="D804" s="309">
        <v>5.9423000000000004</v>
      </c>
      <c r="E804" s="142">
        <v>1.0249999999999999</v>
      </c>
      <c r="F804" s="143">
        <v>2.2999999999999998</v>
      </c>
      <c r="G804" s="100">
        <v>0.8</v>
      </c>
      <c r="H804" s="119" t="s">
        <v>1656</v>
      </c>
      <c r="I804" s="197" t="s">
        <v>1658</v>
      </c>
    </row>
    <row r="805" spans="1:9" ht="12.6">
      <c r="A805" s="190" t="s">
        <v>836</v>
      </c>
      <c r="B805" s="5" t="s">
        <v>1882</v>
      </c>
      <c r="C805" s="6">
        <v>2.7777777777999999</v>
      </c>
      <c r="D805" s="308">
        <v>0.90500000000000003</v>
      </c>
      <c r="E805" s="141">
        <v>1.0249999999999999</v>
      </c>
      <c r="F805" s="191">
        <v>1.25</v>
      </c>
      <c r="G805" s="99">
        <v>0.8</v>
      </c>
      <c r="H805" s="200" t="s">
        <v>1656</v>
      </c>
      <c r="I805" s="201" t="s">
        <v>1657</v>
      </c>
    </row>
    <row r="806" spans="1:9" ht="12.6">
      <c r="A806" s="190" t="s">
        <v>837</v>
      </c>
      <c r="B806" s="5" t="s">
        <v>1882</v>
      </c>
      <c r="C806" s="6">
        <v>2.0775529865000002</v>
      </c>
      <c r="D806" s="308">
        <v>1.2914000000000001</v>
      </c>
      <c r="E806" s="141">
        <v>1.0249999999999999</v>
      </c>
      <c r="F806" s="191">
        <v>1.25</v>
      </c>
      <c r="G806" s="99">
        <v>0.8</v>
      </c>
      <c r="H806" s="194" t="s">
        <v>1656</v>
      </c>
      <c r="I806" s="195" t="s">
        <v>1657</v>
      </c>
    </row>
    <row r="807" spans="1:9" ht="12.6">
      <c r="A807" s="190" t="s">
        <v>838</v>
      </c>
      <c r="B807" s="5" t="s">
        <v>1882</v>
      </c>
      <c r="C807" s="6">
        <v>5.1338742393999999</v>
      </c>
      <c r="D807" s="308">
        <v>1.6538999999999999</v>
      </c>
      <c r="E807" s="141">
        <v>1.0249999999999999</v>
      </c>
      <c r="F807" s="191">
        <v>2.2999999999999998</v>
      </c>
      <c r="G807" s="99">
        <v>0.8</v>
      </c>
      <c r="H807" s="194" t="s">
        <v>1656</v>
      </c>
      <c r="I807" s="195" t="s">
        <v>1658</v>
      </c>
    </row>
    <row r="808" spans="1:9" ht="12.6">
      <c r="A808" s="202" t="s">
        <v>839</v>
      </c>
      <c r="B808" s="89" t="s">
        <v>1882</v>
      </c>
      <c r="C808" s="90">
        <v>18.38</v>
      </c>
      <c r="D808" s="309">
        <v>4.1898</v>
      </c>
      <c r="E808" s="142">
        <v>1.0249999999999999</v>
      </c>
      <c r="F808" s="143">
        <v>2.2999999999999998</v>
      </c>
      <c r="G808" s="100">
        <v>0.8</v>
      </c>
      <c r="H808" s="119" t="s">
        <v>1656</v>
      </c>
      <c r="I808" s="197" t="s">
        <v>1658</v>
      </c>
    </row>
    <row r="809" spans="1:9" ht="12.6">
      <c r="A809" s="190" t="s">
        <v>840</v>
      </c>
      <c r="B809" s="5" t="s">
        <v>1883</v>
      </c>
      <c r="C809" s="6">
        <v>2.4772727272999999</v>
      </c>
      <c r="D809" s="308">
        <v>0.56000000000000005</v>
      </c>
      <c r="E809" s="141">
        <v>1.0249999999999999</v>
      </c>
      <c r="F809" s="191">
        <v>1.25</v>
      </c>
      <c r="G809" s="99">
        <v>0.8</v>
      </c>
      <c r="H809" s="200" t="s">
        <v>1656</v>
      </c>
      <c r="I809" s="201" t="s">
        <v>1657</v>
      </c>
    </row>
    <row r="810" spans="1:9" ht="12.6">
      <c r="A810" s="190" t="s">
        <v>841</v>
      </c>
      <c r="B810" s="5" t="s">
        <v>1883</v>
      </c>
      <c r="C810" s="6">
        <v>4.0692640693</v>
      </c>
      <c r="D810" s="308">
        <v>0.71220000000000006</v>
      </c>
      <c r="E810" s="141">
        <v>1.0249999999999999</v>
      </c>
      <c r="F810" s="191">
        <v>1.25</v>
      </c>
      <c r="G810" s="99">
        <v>0.8</v>
      </c>
      <c r="H810" s="194" t="s">
        <v>1656</v>
      </c>
      <c r="I810" s="195" t="s">
        <v>1657</v>
      </c>
    </row>
    <row r="811" spans="1:9" ht="12.6">
      <c r="A811" s="190" t="s">
        <v>842</v>
      </c>
      <c r="B811" s="5" t="s">
        <v>1883</v>
      </c>
      <c r="C811" s="6">
        <v>6.4624203822000004</v>
      </c>
      <c r="D811" s="308">
        <v>1.1264000000000001</v>
      </c>
      <c r="E811" s="141">
        <v>1.0249999999999999</v>
      </c>
      <c r="F811" s="191">
        <v>2.2999999999999998</v>
      </c>
      <c r="G811" s="99">
        <v>0.8</v>
      </c>
      <c r="H811" s="194" t="s">
        <v>1656</v>
      </c>
      <c r="I811" s="195" t="s">
        <v>1658</v>
      </c>
    </row>
    <row r="812" spans="1:9" ht="12.6">
      <c r="A812" s="202" t="s">
        <v>843</v>
      </c>
      <c r="B812" s="89" t="s">
        <v>1883</v>
      </c>
      <c r="C812" s="90">
        <v>9.1044776119000002</v>
      </c>
      <c r="D812" s="309">
        <v>1.8480000000000001</v>
      </c>
      <c r="E812" s="142">
        <v>1.0249999999999999</v>
      </c>
      <c r="F812" s="143">
        <v>2.2999999999999998</v>
      </c>
      <c r="G812" s="100">
        <v>0.8</v>
      </c>
      <c r="H812" s="119" t="s">
        <v>1656</v>
      </c>
      <c r="I812" s="197" t="s">
        <v>1658</v>
      </c>
    </row>
    <row r="813" spans="1:9" ht="12.6">
      <c r="A813" s="190" t="s">
        <v>844</v>
      </c>
      <c r="B813" s="5" t="s">
        <v>1884</v>
      </c>
      <c r="C813" s="6">
        <v>2.6195074843000001</v>
      </c>
      <c r="D813" s="308">
        <v>0.44629999999999997</v>
      </c>
      <c r="E813" s="141">
        <v>1.0249999999999999</v>
      </c>
      <c r="F813" s="191">
        <v>1.25</v>
      </c>
      <c r="G813" s="99">
        <v>0.8</v>
      </c>
      <c r="H813" s="200" t="s">
        <v>1656</v>
      </c>
      <c r="I813" s="201" t="s">
        <v>1657</v>
      </c>
    </row>
    <row r="814" spans="1:9" ht="12.6">
      <c r="A814" s="190" t="s">
        <v>845</v>
      </c>
      <c r="B814" s="5" t="s">
        <v>1884</v>
      </c>
      <c r="C814" s="6">
        <v>3.5910209102000001</v>
      </c>
      <c r="D814" s="308">
        <v>0.61329999999999996</v>
      </c>
      <c r="E814" s="141">
        <v>1.0249999999999999</v>
      </c>
      <c r="F814" s="191">
        <v>1.25</v>
      </c>
      <c r="G814" s="99">
        <v>0.8</v>
      </c>
      <c r="H814" s="194" t="s">
        <v>1656</v>
      </c>
      <c r="I814" s="195" t="s">
        <v>1657</v>
      </c>
    </row>
    <row r="815" spans="1:9" ht="12.6">
      <c r="A815" s="190" t="s">
        <v>846</v>
      </c>
      <c r="B815" s="5" t="s">
        <v>1884</v>
      </c>
      <c r="C815" s="6">
        <v>5.4766288952000002</v>
      </c>
      <c r="D815" s="308">
        <v>0.92689999999999995</v>
      </c>
      <c r="E815" s="141">
        <v>1.0249999999999999</v>
      </c>
      <c r="F815" s="191">
        <v>2.2999999999999998</v>
      </c>
      <c r="G815" s="99">
        <v>0.8</v>
      </c>
      <c r="H815" s="194" t="s">
        <v>1656</v>
      </c>
      <c r="I815" s="195" t="s">
        <v>1658</v>
      </c>
    </row>
    <row r="816" spans="1:9" ht="12.6">
      <c r="A816" s="202" t="s">
        <v>847</v>
      </c>
      <c r="B816" s="89" t="s">
        <v>1884</v>
      </c>
      <c r="C816" s="90">
        <v>11.4155844156</v>
      </c>
      <c r="D816" s="309">
        <v>2.3418000000000001</v>
      </c>
      <c r="E816" s="142">
        <v>1.0249999999999999</v>
      </c>
      <c r="F816" s="143">
        <v>2.2999999999999998</v>
      </c>
      <c r="G816" s="100">
        <v>0.8</v>
      </c>
      <c r="H816" s="119" t="s">
        <v>1656</v>
      </c>
      <c r="I816" s="197" t="s">
        <v>1658</v>
      </c>
    </row>
    <row r="817" spans="1:9" ht="12.6">
      <c r="A817" s="190" t="s">
        <v>848</v>
      </c>
      <c r="B817" s="5" t="s">
        <v>1885</v>
      </c>
      <c r="C817" s="6">
        <v>2.2841239109</v>
      </c>
      <c r="D817" s="308">
        <v>1.2378</v>
      </c>
      <c r="E817" s="141">
        <v>1.0249999999999999</v>
      </c>
      <c r="F817" s="191">
        <v>1.25</v>
      </c>
      <c r="G817" s="99">
        <v>0.8</v>
      </c>
      <c r="H817" s="200" t="s">
        <v>1656</v>
      </c>
      <c r="I817" s="201" t="s">
        <v>1657</v>
      </c>
    </row>
    <row r="818" spans="1:9" ht="12.6">
      <c r="A818" s="190" t="s">
        <v>849</v>
      </c>
      <c r="B818" s="5" t="s">
        <v>1885</v>
      </c>
      <c r="C818" s="6">
        <v>3.7562220804000002</v>
      </c>
      <c r="D818" s="308">
        <v>1.5357000000000001</v>
      </c>
      <c r="E818" s="141">
        <v>1.0249999999999999</v>
      </c>
      <c r="F818" s="191">
        <v>1.25</v>
      </c>
      <c r="G818" s="99">
        <v>0.8</v>
      </c>
      <c r="H818" s="194" t="s">
        <v>1656</v>
      </c>
      <c r="I818" s="195" t="s">
        <v>1657</v>
      </c>
    </row>
    <row r="819" spans="1:9" ht="12.6">
      <c r="A819" s="190" t="s">
        <v>850</v>
      </c>
      <c r="B819" s="5" t="s">
        <v>1885</v>
      </c>
      <c r="C819" s="6">
        <v>8.6205128205000001</v>
      </c>
      <c r="D819" s="308">
        <v>2.7465000000000002</v>
      </c>
      <c r="E819" s="141">
        <v>1.0249999999999999</v>
      </c>
      <c r="F819" s="191">
        <v>2.2999999999999998</v>
      </c>
      <c r="G819" s="99">
        <v>0.8</v>
      </c>
      <c r="H819" s="194" t="s">
        <v>1656</v>
      </c>
      <c r="I819" s="195" t="s">
        <v>1658</v>
      </c>
    </row>
    <row r="820" spans="1:9" ht="12.6">
      <c r="A820" s="202" t="s">
        <v>851</v>
      </c>
      <c r="B820" s="89" t="s">
        <v>1885</v>
      </c>
      <c r="C820" s="90">
        <v>18.7675675676</v>
      </c>
      <c r="D820" s="309">
        <v>6.3630000000000004</v>
      </c>
      <c r="E820" s="142">
        <v>1.0249999999999999</v>
      </c>
      <c r="F820" s="143">
        <v>2.2999999999999998</v>
      </c>
      <c r="G820" s="100">
        <v>0.8</v>
      </c>
      <c r="H820" s="119" t="s">
        <v>1656</v>
      </c>
      <c r="I820" s="197" t="s">
        <v>1658</v>
      </c>
    </row>
    <row r="821" spans="1:9" ht="12.6">
      <c r="A821" s="190" t="s">
        <v>852</v>
      </c>
      <c r="B821" s="5" t="s">
        <v>1886</v>
      </c>
      <c r="C821" s="6">
        <v>3.4134366924999999</v>
      </c>
      <c r="D821" s="308">
        <v>1.2487999999999999</v>
      </c>
      <c r="E821" s="141">
        <v>1.0249999999999999</v>
      </c>
      <c r="F821" s="191">
        <v>1.25</v>
      </c>
      <c r="G821" s="99">
        <v>0.8</v>
      </c>
      <c r="H821" s="200" t="s">
        <v>1656</v>
      </c>
      <c r="I821" s="201" t="s">
        <v>1657</v>
      </c>
    </row>
    <row r="822" spans="1:9" ht="12.6">
      <c r="A822" s="190" t="s">
        <v>853</v>
      </c>
      <c r="B822" s="5" t="s">
        <v>1886</v>
      </c>
      <c r="C822" s="6">
        <v>4.9797752809000002</v>
      </c>
      <c r="D822" s="308">
        <v>1.5660000000000001</v>
      </c>
      <c r="E822" s="141">
        <v>1.0249999999999999</v>
      </c>
      <c r="F822" s="191">
        <v>1.25</v>
      </c>
      <c r="G822" s="99">
        <v>0.8</v>
      </c>
      <c r="H822" s="194" t="s">
        <v>1656</v>
      </c>
      <c r="I822" s="195" t="s">
        <v>1657</v>
      </c>
    </row>
    <row r="823" spans="1:9" ht="12.6">
      <c r="A823" s="190" t="s">
        <v>854</v>
      </c>
      <c r="B823" s="5" t="s">
        <v>1886</v>
      </c>
      <c r="C823" s="6">
        <v>8.2770534550000008</v>
      </c>
      <c r="D823" s="308">
        <v>2.3508</v>
      </c>
      <c r="E823" s="141">
        <v>1.0249999999999999</v>
      </c>
      <c r="F823" s="191">
        <v>2.2999999999999998</v>
      </c>
      <c r="G823" s="99">
        <v>0.8</v>
      </c>
      <c r="H823" s="194" t="s">
        <v>1656</v>
      </c>
      <c r="I823" s="195" t="s">
        <v>1658</v>
      </c>
    </row>
    <row r="824" spans="1:9" ht="12.6">
      <c r="A824" s="202" t="s">
        <v>855</v>
      </c>
      <c r="B824" s="89" t="s">
        <v>1886</v>
      </c>
      <c r="C824" s="90">
        <v>17.216417910400001</v>
      </c>
      <c r="D824" s="309">
        <v>5.0185000000000004</v>
      </c>
      <c r="E824" s="142">
        <v>1.0249999999999999</v>
      </c>
      <c r="F824" s="143">
        <v>2.2999999999999998</v>
      </c>
      <c r="G824" s="100">
        <v>0.8</v>
      </c>
      <c r="H824" s="119" t="s">
        <v>1656</v>
      </c>
      <c r="I824" s="197" t="s">
        <v>1658</v>
      </c>
    </row>
    <row r="825" spans="1:9" ht="12.6">
      <c r="A825" s="190" t="s">
        <v>856</v>
      </c>
      <c r="B825" s="5" t="s">
        <v>1887</v>
      </c>
      <c r="C825" s="6">
        <v>2.0711122687999999</v>
      </c>
      <c r="D825" s="308">
        <v>1.1102000000000001</v>
      </c>
      <c r="E825" s="141">
        <v>1.0249999999999999</v>
      </c>
      <c r="F825" s="191">
        <v>1.25</v>
      </c>
      <c r="G825" s="99">
        <v>0.8</v>
      </c>
      <c r="H825" s="200" t="s">
        <v>1656</v>
      </c>
      <c r="I825" s="201" t="s">
        <v>1657</v>
      </c>
    </row>
    <row r="826" spans="1:9" ht="12.6">
      <c r="A826" s="190" t="s">
        <v>857</v>
      </c>
      <c r="B826" s="5" t="s">
        <v>1887</v>
      </c>
      <c r="C826" s="6">
        <v>3.0228202367999999</v>
      </c>
      <c r="D826" s="308">
        <v>1.3064</v>
      </c>
      <c r="E826" s="141">
        <v>1.0249999999999999</v>
      </c>
      <c r="F826" s="191">
        <v>1.25</v>
      </c>
      <c r="G826" s="99">
        <v>0.8</v>
      </c>
      <c r="H826" s="194" t="s">
        <v>1656</v>
      </c>
      <c r="I826" s="195" t="s">
        <v>1657</v>
      </c>
    </row>
    <row r="827" spans="1:9" ht="12.6">
      <c r="A827" s="190" t="s">
        <v>858</v>
      </c>
      <c r="B827" s="5" t="s">
        <v>1887</v>
      </c>
      <c r="C827" s="6">
        <v>6.5715532286</v>
      </c>
      <c r="D827" s="308">
        <v>2.0527000000000002</v>
      </c>
      <c r="E827" s="141">
        <v>1.0249999999999999</v>
      </c>
      <c r="F827" s="191">
        <v>2.2999999999999998</v>
      </c>
      <c r="G827" s="99">
        <v>0.8</v>
      </c>
      <c r="H827" s="194" t="s">
        <v>1656</v>
      </c>
      <c r="I827" s="195" t="s">
        <v>1658</v>
      </c>
    </row>
    <row r="828" spans="1:9" ht="12.6">
      <c r="A828" s="202" t="s">
        <v>859</v>
      </c>
      <c r="B828" s="89" t="s">
        <v>1887</v>
      </c>
      <c r="C828" s="90">
        <v>14.643979057599999</v>
      </c>
      <c r="D828" s="309">
        <v>4.1935000000000002</v>
      </c>
      <c r="E828" s="142">
        <v>1.0249999999999999</v>
      </c>
      <c r="F828" s="143">
        <v>2.2999999999999998</v>
      </c>
      <c r="G828" s="100">
        <v>0.8</v>
      </c>
      <c r="H828" s="119" t="s">
        <v>1656</v>
      </c>
      <c r="I828" s="197" t="s">
        <v>1658</v>
      </c>
    </row>
    <row r="829" spans="1:9" ht="12.6">
      <c r="A829" s="190" t="s">
        <v>860</v>
      </c>
      <c r="B829" s="5" t="s">
        <v>1888</v>
      </c>
      <c r="C829" s="6">
        <v>1.8600846917</v>
      </c>
      <c r="D829" s="308">
        <v>0.84870000000000001</v>
      </c>
      <c r="E829" s="141">
        <v>1.0249999999999999</v>
      </c>
      <c r="F829" s="191">
        <v>1.25</v>
      </c>
      <c r="G829" s="99">
        <v>0.8</v>
      </c>
      <c r="H829" s="200" t="s">
        <v>1656</v>
      </c>
      <c r="I829" s="201" t="s">
        <v>1657</v>
      </c>
    </row>
    <row r="830" spans="1:9" ht="12.6">
      <c r="A830" s="190" t="s">
        <v>861</v>
      </c>
      <c r="B830" s="5" t="s">
        <v>1888</v>
      </c>
      <c r="C830" s="6">
        <v>2.5727868159999998</v>
      </c>
      <c r="D830" s="308">
        <v>0.99639999999999995</v>
      </c>
      <c r="E830" s="141">
        <v>1.0249999999999999</v>
      </c>
      <c r="F830" s="191">
        <v>1.25</v>
      </c>
      <c r="G830" s="99">
        <v>0.8</v>
      </c>
      <c r="H830" s="194" t="s">
        <v>1656</v>
      </c>
      <c r="I830" s="195" t="s">
        <v>1657</v>
      </c>
    </row>
    <row r="831" spans="1:9" ht="12.6">
      <c r="A831" s="190" t="s">
        <v>862</v>
      </c>
      <c r="B831" s="5" t="s">
        <v>1888</v>
      </c>
      <c r="C831" s="6">
        <v>5.6335841957000001</v>
      </c>
      <c r="D831" s="308">
        <v>1.6345000000000001</v>
      </c>
      <c r="E831" s="141">
        <v>1.0249999999999999</v>
      </c>
      <c r="F831" s="191">
        <v>2.2999999999999998</v>
      </c>
      <c r="G831" s="99">
        <v>0.8</v>
      </c>
      <c r="H831" s="194" t="s">
        <v>1656</v>
      </c>
      <c r="I831" s="195" t="s">
        <v>1658</v>
      </c>
    </row>
    <row r="832" spans="1:9" ht="12.6">
      <c r="A832" s="202" t="s">
        <v>863</v>
      </c>
      <c r="B832" s="89" t="s">
        <v>1888</v>
      </c>
      <c r="C832" s="90">
        <v>13.2422907489</v>
      </c>
      <c r="D832" s="309">
        <v>3.9519000000000002</v>
      </c>
      <c r="E832" s="142">
        <v>1.0249999999999999</v>
      </c>
      <c r="F832" s="143">
        <v>2.2999999999999998</v>
      </c>
      <c r="G832" s="100">
        <v>0.8</v>
      </c>
      <c r="H832" s="119" t="s">
        <v>1656</v>
      </c>
      <c r="I832" s="197" t="s">
        <v>1658</v>
      </c>
    </row>
    <row r="833" spans="1:9" ht="12.6">
      <c r="A833" s="190" t="s">
        <v>864</v>
      </c>
      <c r="B833" s="5" t="s">
        <v>1889</v>
      </c>
      <c r="C833" s="6">
        <v>1.3947681331999999</v>
      </c>
      <c r="D833" s="308">
        <v>0.69899999999999995</v>
      </c>
      <c r="E833" s="141">
        <v>1.0249999999999999</v>
      </c>
      <c r="F833" s="191">
        <v>1.25</v>
      </c>
      <c r="G833" s="99">
        <v>0.8</v>
      </c>
      <c r="H833" s="200" t="s">
        <v>1656</v>
      </c>
      <c r="I833" s="201" t="s">
        <v>1657</v>
      </c>
    </row>
    <row r="834" spans="1:9" ht="12.6">
      <c r="A834" s="190" t="s">
        <v>865</v>
      </c>
      <c r="B834" s="5" t="s">
        <v>1889</v>
      </c>
      <c r="C834" s="6">
        <v>1.7780592362000001</v>
      </c>
      <c r="D834" s="308">
        <v>1.0150999999999999</v>
      </c>
      <c r="E834" s="141">
        <v>1.0249999999999999</v>
      </c>
      <c r="F834" s="191">
        <v>1.25</v>
      </c>
      <c r="G834" s="99">
        <v>0.8</v>
      </c>
      <c r="H834" s="194" t="s">
        <v>1656</v>
      </c>
      <c r="I834" s="195" t="s">
        <v>1657</v>
      </c>
    </row>
    <row r="835" spans="1:9" ht="12.6">
      <c r="A835" s="190" t="s">
        <v>866</v>
      </c>
      <c r="B835" s="5" t="s">
        <v>1889</v>
      </c>
      <c r="C835" s="6">
        <v>5.3295454544999998</v>
      </c>
      <c r="D835" s="308">
        <v>1.7582</v>
      </c>
      <c r="E835" s="141">
        <v>1.0249999999999999</v>
      </c>
      <c r="F835" s="191">
        <v>2.2999999999999998</v>
      </c>
      <c r="G835" s="99">
        <v>0.8</v>
      </c>
      <c r="H835" s="194" t="s">
        <v>1656</v>
      </c>
      <c r="I835" s="195" t="s">
        <v>1658</v>
      </c>
    </row>
    <row r="836" spans="1:9" ht="12.6">
      <c r="A836" s="202" t="s">
        <v>867</v>
      </c>
      <c r="B836" s="89" t="s">
        <v>1889</v>
      </c>
      <c r="C836" s="90">
        <v>18.772727272699999</v>
      </c>
      <c r="D836" s="309">
        <v>4.8727999999999998</v>
      </c>
      <c r="E836" s="142">
        <v>1.0249999999999999</v>
      </c>
      <c r="F836" s="143">
        <v>2.2999999999999998</v>
      </c>
      <c r="G836" s="100">
        <v>0.8</v>
      </c>
      <c r="H836" s="119" t="s">
        <v>1656</v>
      </c>
      <c r="I836" s="197" t="s">
        <v>1658</v>
      </c>
    </row>
    <row r="837" spans="1:9" ht="12.6">
      <c r="A837" s="190" t="s">
        <v>868</v>
      </c>
      <c r="B837" s="5" t="s">
        <v>1890</v>
      </c>
      <c r="C837" s="6">
        <v>1.9439601494000001</v>
      </c>
      <c r="D837" s="308">
        <v>0.67259999999999998</v>
      </c>
      <c r="E837" s="141">
        <v>1.0249999999999999</v>
      </c>
      <c r="F837" s="191">
        <v>1.25</v>
      </c>
      <c r="G837" s="99">
        <v>0.8</v>
      </c>
      <c r="H837" s="200" t="s">
        <v>1656</v>
      </c>
      <c r="I837" s="201" t="s">
        <v>1657</v>
      </c>
    </row>
    <row r="838" spans="1:9" ht="12.6">
      <c r="A838" s="190" t="s">
        <v>869</v>
      </c>
      <c r="B838" s="5" t="s">
        <v>1890</v>
      </c>
      <c r="C838" s="6">
        <v>3.0406091371000001</v>
      </c>
      <c r="D838" s="308">
        <v>0.84619999999999995</v>
      </c>
      <c r="E838" s="141">
        <v>1.0249999999999999</v>
      </c>
      <c r="F838" s="191">
        <v>1.25</v>
      </c>
      <c r="G838" s="99">
        <v>0.8</v>
      </c>
      <c r="H838" s="194" t="s">
        <v>1656</v>
      </c>
      <c r="I838" s="195" t="s">
        <v>1657</v>
      </c>
    </row>
    <row r="839" spans="1:9" ht="12.6">
      <c r="A839" s="190" t="s">
        <v>870</v>
      </c>
      <c r="B839" s="5" t="s">
        <v>1890</v>
      </c>
      <c r="C839" s="6">
        <v>6.3788395904000001</v>
      </c>
      <c r="D839" s="308">
        <v>1.5525</v>
      </c>
      <c r="E839" s="141">
        <v>1.0249999999999999</v>
      </c>
      <c r="F839" s="191">
        <v>2.2999999999999998</v>
      </c>
      <c r="G839" s="99">
        <v>0.8</v>
      </c>
      <c r="H839" s="194" t="s">
        <v>1656</v>
      </c>
      <c r="I839" s="195" t="s">
        <v>1658</v>
      </c>
    </row>
    <row r="840" spans="1:9" ht="12.6">
      <c r="A840" s="202" t="s">
        <v>871</v>
      </c>
      <c r="B840" s="89" t="s">
        <v>1890</v>
      </c>
      <c r="C840" s="90">
        <v>13.2608695652</v>
      </c>
      <c r="D840" s="309">
        <v>3.653</v>
      </c>
      <c r="E840" s="142">
        <v>1.0249999999999999</v>
      </c>
      <c r="F840" s="143">
        <v>2.2999999999999998</v>
      </c>
      <c r="G840" s="100">
        <v>0.8</v>
      </c>
      <c r="H840" s="119" t="s">
        <v>1656</v>
      </c>
      <c r="I840" s="197" t="s">
        <v>1658</v>
      </c>
    </row>
    <row r="841" spans="1:9" ht="12.6">
      <c r="A841" s="190" t="s">
        <v>872</v>
      </c>
      <c r="B841" s="5" t="s">
        <v>1891</v>
      </c>
      <c r="C841" s="6">
        <v>2.1925648568999998</v>
      </c>
      <c r="D841" s="308">
        <v>0.80030000000000001</v>
      </c>
      <c r="E841" s="141">
        <v>1.0249999999999999</v>
      </c>
      <c r="F841" s="191">
        <v>1.25</v>
      </c>
      <c r="G841" s="99">
        <v>0.8</v>
      </c>
      <c r="H841" s="200" t="s">
        <v>1656</v>
      </c>
      <c r="I841" s="201" t="s">
        <v>1657</v>
      </c>
    </row>
    <row r="842" spans="1:9" ht="12.6">
      <c r="A842" s="190" t="s">
        <v>873</v>
      </c>
      <c r="B842" s="5" t="s">
        <v>1891</v>
      </c>
      <c r="C842" s="6">
        <v>3.9498878085000002</v>
      </c>
      <c r="D842" s="308">
        <v>1.103</v>
      </c>
      <c r="E842" s="141">
        <v>1.0249999999999999</v>
      </c>
      <c r="F842" s="191">
        <v>1.25</v>
      </c>
      <c r="G842" s="99">
        <v>0.8</v>
      </c>
      <c r="H842" s="194" t="s">
        <v>1656</v>
      </c>
      <c r="I842" s="195" t="s">
        <v>1657</v>
      </c>
    </row>
    <row r="843" spans="1:9" ht="12.6">
      <c r="A843" s="190" t="s">
        <v>874</v>
      </c>
      <c r="B843" s="5" t="s">
        <v>1891</v>
      </c>
      <c r="C843" s="6">
        <v>8.2352132050000009</v>
      </c>
      <c r="D843" s="308">
        <v>2.0137</v>
      </c>
      <c r="E843" s="141">
        <v>1.0249999999999999</v>
      </c>
      <c r="F843" s="191">
        <v>2.2999999999999998</v>
      </c>
      <c r="G843" s="99">
        <v>0.8</v>
      </c>
      <c r="H843" s="194" t="s">
        <v>1656</v>
      </c>
      <c r="I843" s="195" t="s">
        <v>1658</v>
      </c>
    </row>
    <row r="844" spans="1:9" ht="12.6">
      <c r="A844" s="202" t="s">
        <v>875</v>
      </c>
      <c r="B844" s="89" t="s">
        <v>1891</v>
      </c>
      <c r="C844" s="90">
        <v>18.425373134299999</v>
      </c>
      <c r="D844" s="309">
        <v>4.5846</v>
      </c>
      <c r="E844" s="142">
        <v>1.0249999999999999</v>
      </c>
      <c r="F844" s="143">
        <v>2.2999999999999998</v>
      </c>
      <c r="G844" s="100">
        <v>0.8</v>
      </c>
      <c r="H844" s="119" t="s">
        <v>1656</v>
      </c>
      <c r="I844" s="197" t="s">
        <v>1658</v>
      </c>
    </row>
    <row r="845" spans="1:9" ht="12.6">
      <c r="A845" s="190" t="s">
        <v>876</v>
      </c>
      <c r="B845" s="5" t="s">
        <v>1892</v>
      </c>
      <c r="C845" s="6">
        <v>2.0357598164000001</v>
      </c>
      <c r="D845" s="308">
        <v>0.88719999999999999</v>
      </c>
      <c r="E845" s="141">
        <v>1.0249999999999999</v>
      </c>
      <c r="F845" s="191">
        <v>1.25</v>
      </c>
      <c r="G845" s="99">
        <v>0.8</v>
      </c>
      <c r="H845" s="200" t="s">
        <v>1656</v>
      </c>
      <c r="I845" s="201" t="s">
        <v>1657</v>
      </c>
    </row>
    <row r="846" spans="1:9" ht="12.6">
      <c r="A846" s="190" t="s">
        <v>877</v>
      </c>
      <c r="B846" s="5" t="s">
        <v>1892</v>
      </c>
      <c r="C846" s="6">
        <v>2.8516483516000002</v>
      </c>
      <c r="D846" s="308">
        <v>1.0640000000000001</v>
      </c>
      <c r="E846" s="141">
        <v>1.0249999999999999</v>
      </c>
      <c r="F846" s="191">
        <v>1.25</v>
      </c>
      <c r="G846" s="99">
        <v>0.8</v>
      </c>
      <c r="H846" s="194" t="s">
        <v>1656</v>
      </c>
      <c r="I846" s="195" t="s">
        <v>1657</v>
      </c>
    </row>
    <row r="847" spans="1:9" ht="12.6">
      <c r="A847" s="190" t="s">
        <v>878</v>
      </c>
      <c r="B847" s="5" t="s">
        <v>1892</v>
      </c>
      <c r="C847" s="6">
        <v>6.0188679245000003</v>
      </c>
      <c r="D847" s="308">
        <v>1.9207000000000001</v>
      </c>
      <c r="E847" s="141">
        <v>1.0249999999999999</v>
      </c>
      <c r="F847" s="191">
        <v>2.2999999999999998</v>
      </c>
      <c r="G847" s="99">
        <v>0.8</v>
      </c>
      <c r="H847" s="194" t="s">
        <v>1656</v>
      </c>
      <c r="I847" s="195" t="s">
        <v>1658</v>
      </c>
    </row>
    <row r="848" spans="1:9" ht="12.6">
      <c r="A848" s="202" t="s">
        <v>879</v>
      </c>
      <c r="B848" s="89" t="s">
        <v>1892</v>
      </c>
      <c r="C848" s="90">
        <v>12.953846153800001</v>
      </c>
      <c r="D848" s="309">
        <v>4.7704000000000004</v>
      </c>
      <c r="E848" s="142">
        <v>1.0249999999999999</v>
      </c>
      <c r="F848" s="143">
        <v>2.2999999999999998</v>
      </c>
      <c r="G848" s="100">
        <v>0.8</v>
      </c>
      <c r="H848" s="119" t="s">
        <v>1656</v>
      </c>
      <c r="I848" s="197" t="s">
        <v>1658</v>
      </c>
    </row>
    <row r="849" spans="1:9" ht="12.6">
      <c r="A849" s="190" t="s">
        <v>880</v>
      </c>
      <c r="B849" s="5" t="s">
        <v>1893</v>
      </c>
      <c r="C849" s="6">
        <v>2.8043478260999999</v>
      </c>
      <c r="D849" s="308">
        <v>0.53649999999999998</v>
      </c>
      <c r="E849" s="141">
        <v>1.0249999999999999</v>
      </c>
      <c r="F849" s="191">
        <v>1.25</v>
      </c>
      <c r="G849" s="99">
        <v>0.8</v>
      </c>
      <c r="H849" s="200" t="s">
        <v>1656</v>
      </c>
      <c r="I849" s="201" t="s">
        <v>1657</v>
      </c>
    </row>
    <row r="850" spans="1:9" ht="12.6">
      <c r="A850" s="190" t="s">
        <v>881</v>
      </c>
      <c r="B850" s="5" t="s">
        <v>1893</v>
      </c>
      <c r="C850" s="6">
        <v>3.6629276499999999</v>
      </c>
      <c r="D850" s="308">
        <v>0.68969999999999998</v>
      </c>
      <c r="E850" s="141">
        <v>1.0249999999999999</v>
      </c>
      <c r="F850" s="191">
        <v>1.25</v>
      </c>
      <c r="G850" s="99">
        <v>0.8</v>
      </c>
      <c r="H850" s="194" t="s">
        <v>1656</v>
      </c>
      <c r="I850" s="195" t="s">
        <v>1657</v>
      </c>
    </row>
    <row r="851" spans="1:9" ht="12.6">
      <c r="A851" s="190" t="s">
        <v>882</v>
      </c>
      <c r="B851" s="5" t="s">
        <v>1893</v>
      </c>
      <c r="C851" s="6">
        <v>6.3456495828000001</v>
      </c>
      <c r="D851" s="308">
        <v>1.1646000000000001</v>
      </c>
      <c r="E851" s="141">
        <v>1.0249999999999999</v>
      </c>
      <c r="F851" s="191">
        <v>2.2999999999999998</v>
      </c>
      <c r="G851" s="99">
        <v>0.8</v>
      </c>
      <c r="H851" s="194" t="s">
        <v>1656</v>
      </c>
      <c r="I851" s="195" t="s">
        <v>1658</v>
      </c>
    </row>
    <row r="852" spans="1:9" ht="12.6">
      <c r="A852" s="202" t="s">
        <v>883</v>
      </c>
      <c r="B852" s="89" t="s">
        <v>1893</v>
      </c>
      <c r="C852" s="90">
        <v>11.102040816300001</v>
      </c>
      <c r="D852" s="309">
        <v>2.1444999999999999</v>
      </c>
      <c r="E852" s="142">
        <v>1.0249999999999999</v>
      </c>
      <c r="F852" s="143">
        <v>2.2999999999999998</v>
      </c>
      <c r="G852" s="100">
        <v>0.8</v>
      </c>
      <c r="H852" s="119" t="s">
        <v>1656</v>
      </c>
      <c r="I852" s="197" t="s">
        <v>1658</v>
      </c>
    </row>
    <row r="853" spans="1:9" ht="12.6">
      <c r="A853" s="190" t="s">
        <v>884</v>
      </c>
      <c r="B853" s="5" t="s">
        <v>1894</v>
      </c>
      <c r="C853" s="6">
        <v>2.7062031357</v>
      </c>
      <c r="D853" s="308">
        <v>0.48799999999999999</v>
      </c>
      <c r="E853" s="141">
        <v>1.0249999999999999</v>
      </c>
      <c r="F853" s="191">
        <v>1.25</v>
      </c>
      <c r="G853" s="99">
        <v>0.8</v>
      </c>
      <c r="H853" s="200" t="s">
        <v>1656</v>
      </c>
      <c r="I853" s="201" t="s">
        <v>1657</v>
      </c>
    </row>
    <row r="854" spans="1:9" ht="12.6">
      <c r="A854" s="190" t="s">
        <v>885</v>
      </c>
      <c r="B854" s="5" t="s">
        <v>1894</v>
      </c>
      <c r="C854" s="6">
        <v>3.8753445636000001</v>
      </c>
      <c r="D854" s="308">
        <v>0.65690000000000004</v>
      </c>
      <c r="E854" s="141">
        <v>1.0249999999999999</v>
      </c>
      <c r="F854" s="191">
        <v>1.25</v>
      </c>
      <c r="G854" s="99">
        <v>0.8</v>
      </c>
      <c r="H854" s="194" t="s">
        <v>1656</v>
      </c>
      <c r="I854" s="195" t="s">
        <v>1657</v>
      </c>
    </row>
    <row r="855" spans="1:9" ht="12.6">
      <c r="A855" s="190" t="s">
        <v>886</v>
      </c>
      <c r="B855" s="5" t="s">
        <v>1894</v>
      </c>
      <c r="C855" s="6">
        <v>6.3321579689999998</v>
      </c>
      <c r="D855" s="308">
        <v>1.0358000000000001</v>
      </c>
      <c r="E855" s="141">
        <v>1.0249999999999999</v>
      </c>
      <c r="F855" s="191">
        <v>2.2999999999999998</v>
      </c>
      <c r="G855" s="99">
        <v>0.8</v>
      </c>
      <c r="H855" s="194" t="s">
        <v>1656</v>
      </c>
      <c r="I855" s="195" t="s">
        <v>1658</v>
      </c>
    </row>
    <row r="856" spans="1:9" ht="12.6">
      <c r="A856" s="202" t="s">
        <v>887</v>
      </c>
      <c r="B856" s="89" t="s">
        <v>1894</v>
      </c>
      <c r="C856" s="90">
        <v>11.718232044200001</v>
      </c>
      <c r="D856" s="309">
        <v>2.0121000000000002</v>
      </c>
      <c r="E856" s="142">
        <v>1.0249999999999999</v>
      </c>
      <c r="F856" s="143">
        <v>2.2999999999999998</v>
      </c>
      <c r="G856" s="100">
        <v>0.8</v>
      </c>
      <c r="H856" s="119" t="s">
        <v>1656</v>
      </c>
      <c r="I856" s="197" t="s">
        <v>1658</v>
      </c>
    </row>
    <row r="857" spans="1:9" ht="12.6">
      <c r="A857" s="190" t="s">
        <v>888</v>
      </c>
      <c r="B857" s="5" t="s">
        <v>1895</v>
      </c>
      <c r="C857" s="6">
        <v>1.8018080668000001</v>
      </c>
      <c r="D857" s="308">
        <v>0.42409999999999998</v>
      </c>
      <c r="E857" s="141">
        <v>1.0249999999999999</v>
      </c>
      <c r="F857" s="191">
        <v>1.25</v>
      </c>
      <c r="G857" s="99">
        <v>0.8</v>
      </c>
      <c r="H857" s="200" t="s">
        <v>1656</v>
      </c>
      <c r="I857" s="201" t="s">
        <v>1657</v>
      </c>
    </row>
    <row r="858" spans="1:9" ht="12.6">
      <c r="A858" s="190" t="s">
        <v>889</v>
      </c>
      <c r="B858" s="5" t="s">
        <v>1895</v>
      </c>
      <c r="C858" s="6">
        <v>2.3461258198000001</v>
      </c>
      <c r="D858" s="308">
        <v>0.52359999999999995</v>
      </c>
      <c r="E858" s="141">
        <v>1.0249999999999999</v>
      </c>
      <c r="F858" s="191">
        <v>1.25</v>
      </c>
      <c r="G858" s="99">
        <v>0.8</v>
      </c>
      <c r="H858" s="194" t="s">
        <v>1656</v>
      </c>
      <c r="I858" s="195" t="s">
        <v>1657</v>
      </c>
    </row>
    <row r="859" spans="1:9" ht="12.6">
      <c r="A859" s="190" t="s">
        <v>890</v>
      </c>
      <c r="B859" s="5" t="s">
        <v>1895</v>
      </c>
      <c r="C859" s="6">
        <v>4.2767527674999997</v>
      </c>
      <c r="D859" s="308">
        <v>0.86070000000000002</v>
      </c>
      <c r="E859" s="141">
        <v>1.0249999999999999</v>
      </c>
      <c r="F859" s="191">
        <v>2.2999999999999998</v>
      </c>
      <c r="G859" s="99">
        <v>0.8</v>
      </c>
      <c r="H859" s="194" t="s">
        <v>1656</v>
      </c>
      <c r="I859" s="195" t="s">
        <v>1658</v>
      </c>
    </row>
    <row r="860" spans="1:9" ht="12.6">
      <c r="A860" s="202" t="s">
        <v>891</v>
      </c>
      <c r="B860" s="89" t="s">
        <v>1895</v>
      </c>
      <c r="C860" s="90">
        <v>8.1818181818000006</v>
      </c>
      <c r="D860" s="309">
        <v>1.7624</v>
      </c>
      <c r="E860" s="142">
        <v>1.0249999999999999</v>
      </c>
      <c r="F860" s="143">
        <v>2.2999999999999998</v>
      </c>
      <c r="G860" s="100">
        <v>0.8</v>
      </c>
      <c r="H860" s="119" t="s">
        <v>1656</v>
      </c>
      <c r="I860" s="197" t="s">
        <v>1658</v>
      </c>
    </row>
    <row r="861" spans="1:9" ht="12.6">
      <c r="A861" s="190" t="s">
        <v>892</v>
      </c>
      <c r="B861" s="5" t="s">
        <v>1896</v>
      </c>
      <c r="C861" s="6">
        <v>2.9550827423000001</v>
      </c>
      <c r="D861" s="308">
        <v>0.54049999999999998</v>
      </c>
      <c r="E861" s="141">
        <v>1.55</v>
      </c>
      <c r="F861" s="191">
        <v>1.55</v>
      </c>
      <c r="G861" s="99">
        <v>0.8</v>
      </c>
      <c r="H861" s="200" t="s">
        <v>1</v>
      </c>
      <c r="I861" s="201" t="s">
        <v>1</v>
      </c>
    </row>
    <row r="862" spans="1:9" ht="12.6">
      <c r="A862" s="190" t="s">
        <v>893</v>
      </c>
      <c r="B862" s="5" t="s">
        <v>1896</v>
      </c>
      <c r="C862" s="6">
        <v>3.8791128141</v>
      </c>
      <c r="D862" s="308">
        <v>0.6462</v>
      </c>
      <c r="E862" s="141">
        <v>1.55</v>
      </c>
      <c r="F862" s="191">
        <v>1.55</v>
      </c>
      <c r="G862" s="99">
        <v>0.8</v>
      </c>
      <c r="H862" s="194" t="s">
        <v>1</v>
      </c>
      <c r="I862" s="195" t="s">
        <v>1</v>
      </c>
    </row>
    <row r="863" spans="1:9" ht="12.6">
      <c r="A863" s="190" t="s">
        <v>894</v>
      </c>
      <c r="B863" s="5" t="s">
        <v>1896</v>
      </c>
      <c r="C863" s="6">
        <v>6.1666385765999996</v>
      </c>
      <c r="D863" s="308">
        <v>0.92630000000000001</v>
      </c>
      <c r="E863" s="141">
        <v>1.55</v>
      </c>
      <c r="F863" s="191">
        <v>1.55</v>
      </c>
      <c r="G863" s="99">
        <v>0.8</v>
      </c>
      <c r="H863" s="194" t="s">
        <v>1</v>
      </c>
      <c r="I863" s="195" t="s">
        <v>1</v>
      </c>
    </row>
    <row r="864" spans="1:9" ht="12.6">
      <c r="A864" s="202" t="s">
        <v>895</v>
      </c>
      <c r="B864" s="89" t="s">
        <v>1896</v>
      </c>
      <c r="C864" s="90">
        <v>10.214983713400001</v>
      </c>
      <c r="D864" s="309">
        <v>2.6206</v>
      </c>
      <c r="E864" s="142">
        <v>1.55</v>
      </c>
      <c r="F864" s="143">
        <v>1.55</v>
      </c>
      <c r="G864" s="100">
        <v>0.8</v>
      </c>
      <c r="H864" s="119" t="s">
        <v>1</v>
      </c>
      <c r="I864" s="197" t="s">
        <v>1</v>
      </c>
    </row>
    <row r="865" spans="1:9" ht="12.6">
      <c r="A865" s="190" t="s">
        <v>896</v>
      </c>
      <c r="B865" s="5" t="s">
        <v>1897</v>
      </c>
      <c r="C865" s="6">
        <v>2.1344364621</v>
      </c>
      <c r="D865" s="308">
        <v>0.51490000000000002</v>
      </c>
      <c r="E865" s="141">
        <v>1.55</v>
      </c>
      <c r="F865" s="191">
        <v>1.55</v>
      </c>
      <c r="G865" s="99">
        <v>0.8</v>
      </c>
      <c r="H865" s="200" t="s">
        <v>1</v>
      </c>
      <c r="I865" s="201" t="s">
        <v>1</v>
      </c>
    </row>
    <row r="866" spans="1:9" ht="12.6">
      <c r="A866" s="190" t="s">
        <v>897</v>
      </c>
      <c r="B866" s="5" t="s">
        <v>1897</v>
      </c>
      <c r="C866" s="6">
        <v>2.4683037645999999</v>
      </c>
      <c r="D866" s="308">
        <v>0.56030000000000002</v>
      </c>
      <c r="E866" s="141">
        <v>1.55</v>
      </c>
      <c r="F866" s="191">
        <v>1.55</v>
      </c>
      <c r="G866" s="99">
        <v>0.8</v>
      </c>
      <c r="H866" s="194" t="s">
        <v>1</v>
      </c>
      <c r="I866" s="195" t="s">
        <v>1</v>
      </c>
    </row>
    <row r="867" spans="1:9" ht="12.6">
      <c r="A867" s="190" t="s">
        <v>898</v>
      </c>
      <c r="B867" s="5" t="s">
        <v>1897</v>
      </c>
      <c r="C867" s="6">
        <v>4.4529914530000001</v>
      </c>
      <c r="D867" s="308">
        <v>0.83430000000000004</v>
      </c>
      <c r="E867" s="141">
        <v>1.55</v>
      </c>
      <c r="F867" s="191">
        <v>1.55</v>
      </c>
      <c r="G867" s="99">
        <v>0.8</v>
      </c>
      <c r="H867" s="194" t="s">
        <v>1</v>
      </c>
      <c r="I867" s="195" t="s">
        <v>1</v>
      </c>
    </row>
    <row r="868" spans="1:9" ht="12.6">
      <c r="A868" s="202" t="s">
        <v>899</v>
      </c>
      <c r="B868" s="89" t="s">
        <v>1897</v>
      </c>
      <c r="C868" s="90">
        <v>8.8307692307999996</v>
      </c>
      <c r="D868" s="309">
        <v>2.9365999999999999</v>
      </c>
      <c r="E868" s="142">
        <v>1.55</v>
      </c>
      <c r="F868" s="143">
        <v>1.55</v>
      </c>
      <c r="G868" s="100">
        <v>0.8</v>
      </c>
      <c r="H868" s="119" t="s">
        <v>1</v>
      </c>
      <c r="I868" s="197" t="s">
        <v>1</v>
      </c>
    </row>
    <row r="869" spans="1:9" ht="12.6">
      <c r="A869" s="190" t="s">
        <v>900</v>
      </c>
      <c r="B869" s="5" t="s">
        <v>1898</v>
      </c>
      <c r="C869" s="6">
        <v>2.1556550952000002</v>
      </c>
      <c r="D869" s="308">
        <v>0.38179999999999997</v>
      </c>
      <c r="E869" s="141">
        <v>1.55</v>
      </c>
      <c r="F869" s="191">
        <v>1.55</v>
      </c>
      <c r="G869" s="99">
        <v>0.8</v>
      </c>
      <c r="H869" s="200" t="s">
        <v>1</v>
      </c>
      <c r="I869" s="201" t="s">
        <v>1</v>
      </c>
    </row>
    <row r="870" spans="1:9" ht="12.6">
      <c r="A870" s="190" t="s">
        <v>901</v>
      </c>
      <c r="B870" s="5" t="s">
        <v>1898</v>
      </c>
      <c r="C870" s="6">
        <v>2.8395904437000001</v>
      </c>
      <c r="D870" s="308">
        <v>0.47639999999999999</v>
      </c>
      <c r="E870" s="141">
        <v>1.55</v>
      </c>
      <c r="F870" s="191">
        <v>1.55</v>
      </c>
      <c r="G870" s="99">
        <v>0.8</v>
      </c>
      <c r="H870" s="194" t="s">
        <v>1</v>
      </c>
      <c r="I870" s="195" t="s">
        <v>1</v>
      </c>
    </row>
    <row r="871" spans="1:9" ht="12.6">
      <c r="A871" s="190" t="s">
        <v>902</v>
      </c>
      <c r="B871" s="5" t="s">
        <v>1898</v>
      </c>
      <c r="C871" s="6">
        <v>5.8468899521999997</v>
      </c>
      <c r="D871" s="308">
        <v>1.0259</v>
      </c>
      <c r="E871" s="141">
        <v>1.55</v>
      </c>
      <c r="F871" s="191">
        <v>1.55</v>
      </c>
      <c r="G871" s="99">
        <v>0.8</v>
      </c>
      <c r="H871" s="194" t="s">
        <v>1</v>
      </c>
      <c r="I871" s="195" t="s">
        <v>1</v>
      </c>
    </row>
    <row r="872" spans="1:9" ht="12.6">
      <c r="A872" s="202" t="s">
        <v>903</v>
      </c>
      <c r="B872" s="89" t="s">
        <v>1898</v>
      </c>
      <c r="C872" s="90">
        <v>8.9</v>
      </c>
      <c r="D872" s="309">
        <v>3.4277000000000002</v>
      </c>
      <c r="E872" s="142">
        <v>1.55</v>
      </c>
      <c r="F872" s="143">
        <v>1.55</v>
      </c>
      <c r="G872" s="100">
        <v>0.8</v>
      </c>
      <c r="H872" s="119" t="s">
        <v>1</v>
      </c>
      <c r="I872" s="197" t="s">
        <v>1</v>
      </c>
    </row>
    <row r="873" spans="1:9" ht="12.6">
      <c r="A873" s="190" t="s">
        <v>904</v>
      </c>
      <c r="B873" s="5" t="s">
        <v>1899</v>
      </c>
      <c r="C873" s="6">
        <v>1.3574108817999999</v>
      </c>
      <c r="D873" s="308">
        <v>0.5393</v>
      </c>
      <c r="E873" s="141">
        <v>1.55</v>
      </c>
      <c r="F873" s="191">
        <v>1.55</v>
      </c>
      <c r="G873" s="99">
        <v>0.8</v>
      </c>
      <c r="H873" s="200" t="s">
        <v>1</v>
      </c>
      <c r="I873" s="201" t="s">
        <v>1</v>
      </c>
    </row>
    <row r="874" spans="1:9" ht="12.6">
      <c r="A874" s="190" t="s">
        <v>905</v>
      </c>
      <c r="B874" s="5" t="s">
        <v>1899</v>
      </c>
      <c r="C874" s="6">
        <v>1.9491846796000001</v>
      </c>
      <c r="D874" s="308">
        <v>0.63839999999999997</v>
      </c>
      <c r="E874" s="141">
        <v>1.55</v>
      </c>
      <c r="F874" s="191">
        <v>1.55</v>
      </c>
      <c r="G874" s="99">
        <v>0.8</v>
      </c>
      <c r="H874" s="194" t="s">
        <v>1</v>
      </c>
      <c r="I874" s="195" t="s">
        <v>1</v>
      </c>
    </row>
    <row r="875" spans="1:9" ht="12.6">
      <c r="A875" s="190" t="s">
        <v>906</v>
      </c>
      <c r="B875" s="5" t="s">
        <v>1899</v>
      </c>
      <c r="C875" s="6">
        <v>3.6225626741000001</v>
      </c>
      <c r="D875" s="308">
        <v>1.0580000000000001</v>
      </c>
      <c r="E875" s="141">
        <v>1.55</v>
      </c>
      <c r="F875" s="191">
        <v>1.55</v>
      </c>
      <c r="G875" s="99">
        <v>0.8</v>
      </c>
      <c r="H875" s="194" t="s">
        <v>1</v>
      </c>
      <c r="I875" s="195" t="s">
        <v>1</v>
      </c>
    </row>
    <row r="876" spans="1:9" ht="12.6">
      <c r="A876" s="202" t="s">
        <v>907</v>
      </c>
      <c r="B876" s="89" t="s">
        <v>1899</v>
      </c>
      <c r="C876" s="90">
        <v>9.4112903225999993</v>
      </c>
      <c r="D876" s="309">
        <v>2.9773999999999998</v>
      </c>
      <c r="E876" s="142">
        <v>1.55</v>
      </c>
      <c r="F876" s="143">
        <v>1.55</v>
      </c>
      <c r="G876" s="100">
        <v>0.8</v>
      </c>
      <c r="H876" s="119" t="s">
        <v>1</v>
      </c>
      <c r="I876" s="197" t="s">
        <v>1</v>
      </c>
    </row>
    <row r="877" spans="1:9" ht="12.6">
      <c r="A877" s="190" t="s">
        <v>908</v>
      </c>
      <c r="B877" s="5" t="s">
        <v>1900</v>
      </c>
      <c r="C877" s="6">
        <v>1.6142906694000001</v>
      </c>
      <c r="D877" s="308">
        <v>0.77210000000000001</v>
      </c>
      <c r="E877" s="141">
        <v>1.55</v>
      </c>
      <c r="F877" s="191">
        <v>1.55</v>
      </c>
      <c r="G877" s="99">
        <v>0.8</v>
      </c>
      <c r="H877" s="200" t="s">
        <v>1</v>
      </c>
      <c r="I877" s="201" t="s">
        <v>1</v>
      </c>
    </row>
    <row r="878" spans="1:9" ht="12.6">
      <c r="A878" s="190" t="s">
        <v>909</v>
      </c>
      <c r="B878" s="5" t="s">
        <v>1900</v>
      </c>
      <c r="C878" s="6">
        <v>1.8503591381</v>
      </c>
      <c r="D878" s="308">
        <v>0.84740000000000004</v>
      </c>
      <c r="E878" s="141">
        <v>1.55</v>
      </c>
      <c r="F878" s="191">
        <v>1.55</v>
      </c>
      <c r="G878" s="99">
        <v>0.8</v>
      </c>
      <c r="H878" s="194" t="s">
        <v>1</v>
      </c>
      <c r="I878" s="195" t="s">
        <v>1</v>
      </c>
    </row>
    <row r="879" spans="1:9" ht="12.6">
      <c r="A879" s="190" t="s">
        <v>910</v>
      </c>
      <c r="B879" s="5" t="s">
        <v>1900</v>
      </c>
      <c r="C879" s="6">
        <v>2.6325581394999999</v>
      </c>
      <c r="D879" s="308">
        <v>1.0225</v>
      </c>
      <c r="E879" s="141">
        <v>1.55</v>
      </c>
      <c r="F879" s="191">
        <v>1.55</v>
      </c>
      <c r="G879" s="99">
        <v>0.8</v>
      </c>
      <c r="H879" s="194" t="s">
        <v>1</v>
      </c>
      <c r="I879" s="195" t="s">
        <v>1</v>
      </c>
    </row>
    <row r="880" spans="1:9" ht="12.6">
      <c r="A880" s="202" t="s">
        <v>911</v>
      </c>
      <c r="B880" s="89" t="s">
        <v>1900</v>
      </c>
      <c r="C880" s="90">
        <v>4.3170731706999996</v>
      </c>
      <c r="D880" s="309">
        <v>1.8662000000000001</v>
      </c>
      <c r="E880" s="142">
        <v>1.55</v>
      </c>
      <c r="F880" s="143">
        <v>1.55</v>
      </c>
      <c r="G880" s="100">
        <v>0.8</v>
      </c>
      <c r="H880" s="119" t="s">
        <v>1</v>
      </c>
      <c r="I880" s="197" t="s">
        <v>1</v>
      </c>
    </row>
    <row r="881" spans="1:9" ht="12.6">
      <c r="A881" s="190" t="s">
        <v>912</v>
      </c>
      <c r="B881" s="5" t="s">
        <v>1901</v>
      </c>
      <c r="C881" s="6">
        <v>2.6621621622</v>
      </c>
      <c r="D881" s="308">
        <v>0.58899999999999997</v>
      </c>
      <c r="E881" s="141">
        <v>1.55</v>
      </c>
      <c r="F881" s="191">
        <v>1.55</v>
      </c>
      <c r="G881" s="99">
        <v>0.8</v>
      </c>
      <c r="H881" s="200" t="s">
        <v>1</v>
      </c>
      <c r="I881" s="201" t="s">
        <v>1</v>
      </c>
    </row>
    <row r="882" spans="1:9" ht="12.6">
      <c r="A882" s="190" t="s">
        <v>913</v>
      </c>
      <c r="B882" s="5" t="s">
        <v>1901</v>
      </c>
      <c r="C882" s="6">
        <v>3.9264036418999999</v>
      </c>
      <c r="D882" s="308">
        <v>0.83240000000000003</v>
      </c>
      <c r="E882" s="141">
        <v>1.55</v>
      </c>
      <c r="F882" s="191">
        <v>1.55</v>
      </c>
      <c r="G882" s="99">
        <v>0.8</v>
      </c>
      <c r="H882" s="194" t="s">
        <v>1</v>
      </c>
      <c r="I882" s="195" t="s">
        <v>1</v>
      </c>
    </row>
    <row r="883" spans="1:9" ht="12.6">
      <c r="A883" s="190" t="s">
        <v>914</v>
      </c>
      <c r="B883" s="5" t="s">
        <v>1901</v>
      </c>
      <c r="C883" s="6">
        <v>6.7170868346999999</v>
      </c>
      <c r="D883" s="308">
        <v>1.595</v>
      </c>
      <c r="E883" s="141">
        <v>1.55</v>
      </c>
      <c r="F883" s="191">
        <v>1.55</v>
      </c>
      <c r="G883" s="99">
        <v>0.8</v>
      </c>
      <c r="H883" s="194" t="s">
        <v>1</v>
      </c>
      <c r="I883" s="195" t="s">
        <v>1</v>
      </c>
    </row>
    <row r="884" spans="1:9" ht="12.6">
      <c r="A884" s="202" t="s">
        <v>915</v>
      </c>
      <c r="B884" s="89" t="s">
        <v>1901</v>
      </c>
      <c r="C884" s="90">
        <v>13.5849056604</v>
      </c>
      <c r="D884" s="309">
        <v>4.3456999999999999</v>
      </c>
      <c r="E884" s="142">
        <v>1.55</v>
      </c>
      <c r="F884" s="143">
        <v>1.55</v>
      </c>
      <c r="G884" s="100">
        <v>0.8</v>
      </c>
      <c r="H884" s="119" t="s">
        <v>1</v>
      </c>
      <c r="I884" s="197" t="s">
        <v>1</v>
      </c>
    </row>
    <row r="885" spans="1:9" ht="12.6">
      <c r="A885" s="190" t="s">
        <v>916</v>
      </c>
      <c r="B885" s="5" t="s">
        <v>1902</v>
      </c>
      <c r="C885" s="6">
        <v>2.0350935795999998</v>
      </c>
      <c r="D885" s="308">
        <v>0.31890000000000002</v>
      </c>
      <c r="E885" s="141">
        <v>1.55</v>
      </c>
      <c r="F885" s="191">
        <v>1.55</v>
      </c>
      <c r="G885" s="99">
        <v>0.8</v>
      </c>
      <c r="H885" s="200" t="s">
        <v>1</v>
      </c>
      <c r="I885" s="201" t="s">
        <v>1</v>
      </c>
    </row>
    <row r="886" spans="1:9" ht="12.6">
      <c r="A886" s="190" t="s">
        <v>917</v>
      </c>
      <c r="B886" s="5" t="s">
        <v>1902</v>
      </c>
      <c r="C886" s="6">
        <v>2.3659111050999999</v>
      </c>
      <c r="D886" s="308">
        <v>0.35959999999999998</v>
      </c>
      <c r="E886" s="141">
        <v>1.55</v>
      </c>
      <c r="F886" s="191">
        <v>1.55</v>
      </c>
      <c r="G886" s="99">
        <v>0.8</v>
      </c>
      <c r="H886" s="194" t="s">
        <v>1</v>
      </c>
      <c r="I886" s="195" t="s">
        <v>1</v>
      </c>
    </row>
    <row r="887" spans="1:9" ht="12.6">
      <c r="A887" s="190" t="s">
        <v>918</v>
      </c>
      <c r="B887" s="5" t="s">
        <v>1902</v>
      </c>
      <c r="C887" s="6">
        <v>3.7012005650000002</v>
      </c>
      <c r="D887" s="308">
        <v>0.52280000000000004</v>
      </c>
      <c r="E887" s="141">
        <v>1.55</v>
      </c>
      <c r="F887" s="191">
        <v>1.55</v>
      </c>
      <c r="G887" s="99">
        <v>0.8</v>
      </c>
      <c r="H887" s="194" t="s">
        <v>1</v>
      </c>
      <c r="I887" s="195" t="s">
        <v>1</v>
      </c>
    </row>
    <row r="888" spans="1:9" ht="12.6">
      <c r="A888" s="202" t="s">
        <v>919</v>
      </c>
      <c r="B888" s="89" t="s">
        <v>1902</v>
      </c>
      <c r="C888" s="90">
        <v>7.4836065573999999</v>
      </c>
      <c r="D888" s="309">
        <v>1.5589999999999999</v>
      </c>
      <c r="E888" s="142">
        <v>1.55</v>
      </c>
      <c r="F888" s="143">
        <v>1.55</v>
      </c>
      <c r="G888" s="100">
        <v>0.8</v>
      </c>
      <c r="H888" s="119" t="s">
        <v>1</v>
      </c>
      <c r="I888" s="197" t="s">
        <v>1</v>
      </c>
    </row>
    <row r="889" spans="1:9" ht="12.6">
      <c r="A889" s="190" t="s">
        <v>920</v>
      </c>
      <c r="B889" s="5" t="s">
        <v>1903</v>
      </c>
      <c r="C889" s="6">
        <v>1.9364141143</v>
      </c>
      <c r="D889" s="308">
        <v>0.25009999999999999</v>
      </c>
      <c r="E889" s="141">
        <v>1.55</v>
      </c>
      <c r="F889" s="191">
        <v>1.55</v>
      </c>
      <c r="G889" s="99">
        <v>0.8</v>
      </c>
      <c r="H889" s="200" t="s">
        <v>1</v>
      </c>
      <c r="I889" s="201" t="s">
        <v>1</v>
      </c>
    </row>
    <row r="890" spans="1:9" ht="12.6">
      <c r="A890" s="190" t="s">
        <v>921</v>
      </c>
      <c r="B890" s="5" t="s">
        <v>1903</v>
      </c>
      <c r="C890" s="6">
        <v>2.522891328</v>
      </c>
      <c r="D890" s="308">
        <v>0.40239999999999998</v>
      </c>
      <c r="E890" s="141">
        <v>1.55</v>
      </c>
      <c r="F890" s="191">
        <v>1.55</v>
      </c>
      <c r="G890" s="99">
        <v>0.8</v>
      </c>
      <c r="H890" s="194" t="s">
        <v>1</v>
      </c>
      <c r="I890" s="195" t="s">
        <v>1</v>
      </c>
    </row>
    <row r="891" spans="1:9" ht="12.6">
      <c r="A891" s="190" t="s">
        <v>922</v>
      </c>
      <c r="B891" s="5" t="s">
        <v>1903</v>
      </c>
      <c r="C891" s="6">
        <v>3.9825021872000002</v>
      </c>
      <c r="D891" s="308">
        <v>0.64670000000000005</v>
      </c>
      <c r="E891" s="141">
        <v>1.55</v>
      </c>
      <c r="F891" s="191">
        <v>1.55</v>
      </c>
      <c r="G891" s="99">
        <v>0.8</v>
      </c>
      <c r="H891" s="194" t="s">
        <v>1</v>
      </c>
      <c r="I891" s="195" t="s">
        <v>1</v>
      </c>
    </row>
    <row r="892" spans="1:9" ht="12.6">
      <c r="A892" s="202" t="s">
        <v>923</v>
      </c>
      <c r="B892" s="89" t="s">
        <v>1903</v>
      </c>
      <c r="C892" s="90">
        <v>6.6221033868000001</v>
      </c>
      <c r="D892" s="309">
        <v>1.7018</v>
      </c>
      <c r="E892" s="142">
        <v>1.55</v>
      </c>
      <c r="F892" s="143">
        <v>1.55</v>
      </c>
      <c r="G892" s="100">
        <v>0.8</v>
      </c>
      <c r="H892" s="119" t="s">
        <v>1</v>
      </c>
      <c r="I892" s="197" t="s">
        <v>1</v>
      </c>
    </row>
    <row r="893" spans="1:9" ht="12.6">
      <c r="A893" s="190" t="s">
        <v>924</v>
      </c>
      <c r="B893" s="5" t="s">
        <v>1904</v>
      </c>
      <c r="C893" s="6">
        <v>2.5396896183000002</v>
      </c>
      <c r="D893" s="308">
        <v>0.28649999999999998</v>
      </c>
      <c r="E893" s="141">
        <v>1.55</v>
      </c>
      <c r="F893" s="191">
        <v>1.55</v>
      </c>
      <c r="G893" s="99">
        <v>0.8</v>
      </c>
      <c r="H893" s="200" t="s">
        <v>1</v>
      </c>
      <c r="I893" s="201" t="s">
        <v>1</v>
      </c>
    </row>
    <row r="894" spans="1:9" ht="12.6">
      <c r="A894" s="190" t="s">
        <v>925</v>
      </c>
      <c r="B894" s="5" t="s">
        <v>1904</v>
      </c>
      <c r="C894" s="6">
        <v>3.9103773584999999</v>
      </c>
      <c r="D894" s="308">
        <v>0.37940000000000002</v>
      </c>
      <c r="E894" s="141">
        <v>1.55</v>
      </c>
      <c r="F894" s="191">
        <v>1.55</v>
      </c>
      <c r="G894" s="99">
        <v>0.8</v>
      </c>
      <c r="H894" s="194" t="s">
        <v>1</v>
      </c>
      <c r="I894" s="195" t="s">
        <v>1</v>
      </c>
    </row>
    <row r="895" spans="1:9" ht="12.6">
      <c r="A895" s="190" t="s">
        <v>926</v>
      </c>
      <c r="B895" s="5" t="s">
        <v>1904</v>
      </c>
      <c r="C895" s="6">
        <v>6.9625935162000001</v>
      </c>
      <c r="D895" s="308">
        <v>0.64959999999999996</v>
      </c>
      <c r="E895" s="141">
        <v>1.55</v>
      </c>
      <c r="F895" s="191">
        <v>1.55</v>
      </c>
      <c r="G895" s="99">
        <v>0.8</v>
      </c>
      <c r="H895" s="194" t="s">
        <v>1</v>
      </c>
      <c r="I895" s="195" t="s">
        <v>1</v>
      </c>
    </row>
    <row r="896" spans="1:9" ht="12.6">
      <c r="A896" s="202" t="s">
        <v>927</v>
      </c>
      <c r="B896" s="89" t="s">
        <v>1904</v>
      </c>
      <c r="C896" s="90">
        <v>13.6</v>
      </c>
      <c r="D896" s="309">
        <v>1.1976</v>
      </c>
      <c r="E896" s="142">
        <v>1.55</v>
      </c>
      <c r="F896" s="143">
        <v>1.55</v>
      </c>
      <c r="G896" s="100">
        <v>0.8</v>
      </c>
      <c r="H896" s="119" t="s">
        <v>1</v>
      </c>
      <c r="I896" s="197" t="s">
        <v>1</v>
      </c>
    </row>
    <row r="897" spans="1:9" ht="12.6">
      <c r="A897" s="190" t="s">
        <v>928</v>
      </c>
      <c r="B897" s="5" t="s">
        <v>1905</v>
      </c>
      <c r="C897" s="6">
        <v>1.3364844903999999</v>
      </c>
      <c r="D897" s="308">
        <v>0.30330000000000001</v>
      </c>
      <c r="E897" s="141">
        <v>1.55</v>
      </c>
      <c r="F897" s="191">
        <v>1.55</v>
      </c>
      <c r="G897" s="99">
        <v>0.8</v>
      </c>
      <c r="H897" s="200" t="s">
        <v>1</v>
      </c>
      <c r="I897" s="201" t="s">
        <v>1</v>
      </c>
    </row>
    <row r="898" spans="1:9" ht="12.6">
      <c r="A898" s="190" t="s">
        <v>929</v>
      </c>
      <c r="B898" s="5" t="s">
        <v>1905</v>
      </c>
      <c r="C898" s="6">
        <v>1.6158906882999999</v>
      </c>
      <c r="D898" s="308">
        <v>0.35410000000000003</v>
      </c>
      <c r="E898" s="141">
        <v>1.55</v>
      </c>
      <c r="F898" s="191">
        <v>1.55</v>
      </c>
      <c r="G898" s="99">
        <v>0.8</v>
      </c>
      <c r="H898" s="194" t="s">
        <v>1</v>
      </c>
      <c r="I898" s="195" t="s">
        <v>1</v>
      </c>
    </row>
    <row r="899" spans="1:9" ht="12.6">
      <c r="A899" s="190" t="s">
        <v>930</v>
      </c>
      <c r="B899" s="5" t="s">
        <v>1905</v>
      </c>
      <c r="C899" s="6">
        <v>2.5</v>
      </c>
      <c r="D899" s="308">
        <v>0.50280000000000002</v>
      </c>
      <c r="E899" s="141">
        <v>1.55</v>
      </c>
      <c r="F899" s="191">
        <v>1.55</v>
      </c>
      <c r="G899" s="99">
        <v>0.8</v>
      </c>
      <c r="H899" s="194" t="s">
        <v>1</v>
      </c>
      <c r="I899" s="195" t="s">
        <v>1</v>
      </c>
    </row>
    <row r="900" spans="1:9" ht="12.6">
      <c r="A900" s="202" t="s">
        <v>931</v>
      </c>
      <c r="B900" s="89" t="s">
        <v>1905</v>
      </c>
      <c r="C900" s="90">
        <v>8.4545454544999998</v>
      </c>
      <c r="D900" s="309">
        <v>2.1398999999999999</v>
      </c>
      <c r="E900" s="142">
        <v>1.55</v>
      </c>
      <c r="F900" s="143">
        <v>1.55</v>
      </c>
      <c r="G900" s="100">
        <v>0.8</v>
      </c>
      <c r="H900" s="119" t="s">
        <v>1</v>
      </c>
      <c r="I900" s="197" t="s">
        <v>1</v>
      </c>
    </row>
    <row r="901" spans="1:9" ht="12.6">
      <c r="A901" s="190" t="s">
        <v>932</v>
      </c>
      <c r="B901" s="5" t="s">
        <v>1906</v>
      </c>
      <c r="C901" s="6">
        <v>1.2349493872999999</v>
      </c>
      <c r="D901" s="308">
        <v>0.14069999999999999</v>
      </c>
      <c r="E901" s="141">
        <v>1.55</v>
      </c>
      <c r="F901" s="191">
        <v>1.55</v>
      </c>
      <c r="G901" s="99">
        <v>0.8</v>
      </c>
      <c r="H901" s="200" t="s">
        <v>1</v>
      </c>
      <c r="I901" s="201" t="s">
        <v>1</v>
      </c>
    </row>
    <row r="902" spans="1:9" ht="12.6">
      <c r="A902" s="190" t="s">
        <v>933</v>
      </c>
      <c r="B902" s="5" t="s">
        <v>1906</v>
      </c>
      <c r="C902" s="6">
        <v>1.886977887</v>
      </c>
      <c r="D902" s="308">
        <v>0.20019999999999999</v>
      </c>
      <c r="E902" s="141">
        <v>1.55</v>
      </c>
      <c r="F902" s="191">
        <v>1.55</v>
      </c>
      <c r="G902" s="99">
        <v>0.8</v>
      </c>
      <c r="H902" s="194" t="s">
        <v>1</v>
      </c>
      <c r="I902" s="195" t="s">
        <v>1</v>
      </c>
    </row>
    <row r="903" spans="1:9" ht="12.6">
      <c r="A903" s="190" t="s">
        <v>934</v>
      </c>
      <c r="B903" s="5" t="s">
        <v>1906</v>
      </c>
      <c r="C903" s="6">
        <v>3.7391304347999998</v>
      </c>
      <c r="D903" s="308">
        <v>0.31819999999999998</v>
      </c>
      <c r="E903" s="141">
        <v>1.55</v>
      </c>
      <c r="F903" s="191">
        <v>1.55</v>
      </c>
      <c r="G903" s="99">
        <v>0.8</v>
      </c>
      <c r="H903" s="194" t="s">
        <v>1</v>
      </c>
      <c r="I903" s="195" t="s">
        <v>1</v>
      </c>
    </row>
    <row r="904" spans="1:9" ht="12.6">
      <c r="A904" s="202" t="s">
        <v>935</v>
      </c>
      <c r="B904" s="89" t="s">
        <v>1906</v>
      </c>
      <c r="C904" s="90">
        <v>4.1141056711999999</v>
      </c>
      <c r="D904" s="309">
        <v>0.35010000000000002</v>
      </c>
      <c r="E904" s="142">
        <v>1.55</v>
      </c>
      <c r="F904" s="143">
        <v>1.55</v>
      </c>
      <c r="G904" s="100">
        <v>0.8</v>
      </c>
      <c r="H904" s="119" t="s">
        <v>1</v>
      </c>
      <c r="I904" s="197" t="s">
        <v>1</v>
      </c>
    </row>
    <row r="905" spans="1:9" ht="12.6">
      <c r="A905" s="190" t="s">
        <v>936</v>
      </c>
      <c r="B905" s="5" t="s">
        <v>1907</v>
      </c>
      <c r="C905" s="6">
        <v>2.0849224304999998</v>
      </c>
      <c r="D905" s="308">
        <v>0.28100000000000003</v>
      </c>
      <c r="E905" s="141">
        <v>1.55</v>
      </c>
      <c r="F905" s="191">
        <v>1.55</v>
      </c>
      <c r="G905" s="99">
        <v>0.8</v>
      </c>
      <c r="H905" s="200" t="s">
        <v>1</v>
      </c>
      <c r="I905" s="201" t="s">
        <v>1</v>
      </c>
    </row>
    <row r="906" spans="1:9" ht="12.6">
      <c r="A906" s="190" t="s">
        <v>937</v>
      </c>
      <c r="B906" s="5" t="s">
        <v>1907</v>
      </c>
      <c r="C906" s="6">
        <v>2.9769913606</v>
      </c>
      <c r="D906" s="308">
        <v>0.3775</v>
      </c>
      <c r="E906" s="141">
        <v>1.55</v>
      </c>
      <c r="F906" s="191">
        <v>1.55</v>
      </c>
      <c r="G906" s="99">
        <v>0.8</v>
      </c>
      <c r="H906" s="194" t="s">
        <v>1</v>
      </c>
      <c r="I906" s="195" t="s">
        <v>1</v>
      </c>
    </row>
    <row r="907" spans="1:9" ht="12.6">
      <c r="A907" s="190" t="s">
        <v>938</v>
      </c>
      <c r="B907" s="5" t="s">
        <v>1907</v>
      </c>
      <c r="C907" s="6">
        <v>5.6097790314999996</v>
      </c>
      <c r="D907" s="308">
        <v>0.57909999999999995</v>
      </c>
      <c r="E907" s="141">
        <v>1.55</v>
      </c>
      <c r="F907" s="191">
        <v>1.55</v>
      </c>
      <c r="G907" s="99">
        <v>0.8</v>
      </c>
      <c r="H907" s="194" t="s">
        <v>1</v>
      </c>
      <c r="I907" s="195" t="s">
        <v>1</v>
      </c>
    </row>
    <row r="908" spans="1:9" ht="12.6">
      <c r="A908" s="202" t="s">
        <v>939</v>
      </c>
      <c r="B908" s="89" t="s">
        <v>1907</v>
      </c>
      <c r="C908" s="90">
        <v>7.8604651163000003</v>
      </c>
      <c r="D908" s="309">
        <v>1.6462000000000001</v>
      </c>
      <c r="E908" s="142">
        <v>1.55</v>
      </c>
      <c r="F908" s="143">
        <v>1.55</v>
      </c>
      <c r="G908" s="100">
        <v>0.8</v>
      </c>
      <c r="H908" s="119" t="s">
        <v>1</v>
      </c>
      <c r="I908" s="197" t="s">
        <v>1</v>
      </c>
    </row>
    <row r="909" spans="1:9" ht="12.6">
      <c r="A909" s="190" t="s">
        <v>940</v>
      </c>
      <c r="B909" s="5" t="s">
        <v>1908</v>
      </c>
      <c r="C909" s="6">
        <v>1.4379999999999999</v>
      </c>
      <c r="D909" s="308">
        <v>0.2382</v>
      </c>
      <c r="E909" s="141" t="s">
        <v>1586</v>
      </c>
      <c r="F909" s="191">
        <v>1.1000000000000001</v>
      </c>
      <c r="G909" s="99">
        <v>0.8</v>
      </c>
      <c r="H909" s="200" t="s">
        <v>1586</v>
      </c>
      <c r="I909" s="201" t="s">
        <v>0</v>
      </c>
    </row>
    <row r="910" spans="1:9" ht="12.6">
      <c r="A910" s="190" t="s">
        <v>941</v>
      </c>
      <c r="B910" s="5" t="s">
        <v>1908</v>
      </c>
      <c r="C910" s="6">
        <v>1.6287932250999999</v>
      </c>
      <c r="D910" s="308">
        <v>0.30659999999999998</v>
      </c>
      <c r="E910" s="141" t="s">
        <v>1586</v>
      </c>
      <c r="F910" s="191">
        <v>1.1000000000000001</v>
      </c>
      <c r="G910" s="99">
        <v>0.8</v>
      </c>
      <c r="H910" s="194" t="s">
        <v>1586</v>
      </c>
      <c r="I910" s="195" t="s">
        <v>0</v>
      </c>
    </row>
    <row r="911" spans="1:9" ht="12.6">
      <c r="A911" s="190" t="s">
        <v>942</v>
      </c>
      <c r="B911" s="5" t="s">
        <v>1908</v>
      </c>
      <c r="C911" s="6">
        <v>1.7884267630999999</v>
      </c>
      <c r="D911" s="308">
        <v>0.49609999999999999</v>
      </c>
      <c r="E911" s="141" t="s">
        <v>1586</v>
      </c>
      <c r="F911" s="191">
        <v>1.1000000000000001</v>
      </c>
      <c r="G911" s="99">
        <v>0.8</v>
      </c>
      <c r="H911" s="194" t="s">
        <v>1586</v>
      </c>
      <c r="I911" s="195" t="s">
        <v>0</v>
      </c>
    </row>
    <row r="912" spans="1:9" ht="12.6">
      <c r="A912" s="202" t="s">
        <v>943</v>
      </c>
      <c r="B912" s="89" t="s">
        <v>1908</v>
      </c>
      <c r="C912" s="90">
        <v>1.7595907928000001</v>
      </c>
      <c r="D912" s="309">
        <v>0.93659999999999999</v>
      </c>
      <c r="E912" s="142" t="s">
        <v>1586</v>
      </c>
      <c r="F912" s="143">
        <v>1.1000000000000001</v>
      </c>
      <c r="G912" s="100">
        <v>0.8</v>
      </c>
      <c r="H912" s="119" t="s">
        <v>1586</v>
      </c>
      <c r="I912" s="197" t="s">
        <v>0</v>
      </c>
    </row>
    <row r="913" spans="1:9" ht="12.6">
      <c r="A913" s="190" t="s">
        <v>944</v>
      </c>
      <c r="B913" s="5" t="s">
        <v>1909</v>
      </c>
      <c r="C913" s="6">
        <v>1.2186613056</v>
      </c>
      <c r="D913" s="308">
        <v>9.4899999999999998E-2</v>
      </c>
      <c r="E913" s="141" t="s">
        <v>1586</v>
      </c>
      <c r="F913" s="191">
        <v>1.1000000000000001</v>
      </c>
      <c r="G913" s="99">
        <v>0.8</v>
      </c>
      <c r="H913" s="200" t="s">
        <v>1586</v>
      </c>
      <c r="I913" s="201" t="s">
        <v>0</v>
      </c>
    </row>
    <row r="914" spans="1:9" ht="12.6">
      <c r="A914" s="190" t="s">
        <v>945</v>
      </c>
      <c r="B914" s="5" t="s">
        <v>1909</v>
      </c>
      <c r="C914" s="6">
        <v>1.2483854942999999</v>
      </c>
      <c r="D914" s="308">
        <v>0.15079999999999999</v>
      </c>
      <c r="E914" s="141" t="s">
        <v>1586</v>
      </c>
      <c r="F914" s="191">
        <v>1.1000000000000001</v>
      </c>
      <c r="G914" s="99">
        <v>0.8</v>
      </c>
      <c r="H914" s="194" t="s">
        <v>1586</v>
      </c>
      <c r="I914" s="195" t="s">
        <v>0</v>
      </c>
    </row>
    <row r="915" spans="1:9" ht="12.6">
      <c r="A915" s="190" t="s">
        <v>946</v>
      </c>
      <c r="B915" s="5" t="s">
        <v>1909</v>
      </c>
      <c r="C915" s="6">
        <v>1.1704842931999999</v>
      </c>
      <c r="D915" s="308">
        <v>0.26019999999999999</v>
      </c>
      <c r="E915" s="141" t="s">
        <v>1586</v>
      </c>
      <c r="F915" s="191">
        <v>1.1000000000000001</v>
      </c>
      <c r="G915" s="99">
        <v>0.8</v>
      </c>
      <c r="H915" s="194" t="s">
        <v>1586</v>
      </c>
      <c r="I915" s="195" t="s">
        <v>0</v>
      </c>
    </row>
    <row r="916" spans="1:9" ht="12.6">
      <c r="A916" s="202" t="s">
        <v>947</v>
      </c>
      <c r="B916" s="89" t="s">
        <v>1909</v>
      </c>
      <c r="C916" s="90">
        <v>1.244516129</v>
      </c>
      <c r="D916" s="309">
        <v>0.52239999999999998</v>
      </c>
      <c r="E916" s="142" t="s">
        <v>1586</v>
      </c>
      <c r="F916" s="143">
        <v>1.1000000000000001</v>
      </c>
      <c r="G916" s="100">
        <v>0.8</v>
      </c>
      <c r="H916" s="119" t="s">
        <v>1586</v>
      </c>
      <c r="I916" s="197" t="s">
        <v>0</v>
      </c>
    </row>
    <row r="917" spans="1:9" ht="12.6">
      <c r="A917" s="190" t="s">
        <v>948</v>
      </c>
      <c r="B917" s="5" t="s">
        <v>1910</v>
      </c>
      <c r="C917" s="6">
        <v>22.499999453699999</v>
      </c>
      <c r="D917" s="308">
        <v>8.2378999999999998</v>
      </c>
      <c r="E917" s="141" t="s">
        <v>1586</v>
      </c>
      <c r="F917" s="191">
        <v>1.1000000000000001</v>
      </c>
      <c r="G917" s="99">
        <v>0.8</v>
      </c>
      <c r="H917" s="200" t="s">
        <v>1586</v>
      </c>
      <c r="I917" s="201" t="s">
        <v>0</v>
      </c>
    </row>
    <row r="918" spans="1:9" ht="12.6">
      <c r="A918" s="190" t="s">
        <v>949</v>
      </c>
      <c r="B918" s="5" t="s">
        <v>1910</v>
      </c>
      <c r="C918" s="6">
        <v>25</v>
      </c>
      <c r="D918" s="308">
        <v>9.1532</v>
      </c>
      <c r="E918" s="141" t="s">
        <v>1586</v>
      </c>
      <c r="F918" s="191">
        <v>1.1000000000000001</v>
      </c>
      <c r="G918" s="99">
        <v>0.8</v>
      </c>
      <c r="H918" s="194" t="s">
        <v>1586</v>
      </c>
      <c r="I918" s="195" t="s">
        <v>0</v>
      </c>
    </row>
    <row r="919" spans="1:9" ht="12.6">
      <c r="A919" s="190" t="s">
        <v>950</v>
      </c>
      <c r="B919" s="5" t="s">
        <v>1910</v>
      </c>
      <c r="C919" s="6">
        <v>35.9</v>
      </c>
      <c r="D919" s="308">
        <v>17.160399999999999</v>
      </c>
      <c r="E919" s="141" t="s">
        <v>1586</v>
      </c>
      <c r="F919" s="191">
        <v>1.1000000000000001</v>
      </c>
      <c r="G919" s="99">
        <v>0.8</v>
      </c>
      <c r="H919" s="194" t="s">
        <v>1586</v>
      </c>
      <c r="I919" s="195" t="s">
        <v>0</v>
      </c>
    </row>
    <row r="920" spans="1:9" ht="12.6">
      <c r="A920" s="202" t="s">
        <v>951</v>
      </c>
      <c r="B920" s="89" t="s">
        <v>1910</v>
      </c>
      <c r="C920" s="90">
        <v>64.841121495300001</v>
      </c>
      <c r="D920" s="309">
        <v>25.660499999999999</v>
      </c>
      <c r="E920" s="142" t="s">
        <v>1586</v>
      </c>
      <c r="F920" s="143">
        <v>1.1000000000000001</v>
      </c>
      <c r="G920" s="100">
        <v>0.8</v>
      </c>
      <c r="H920" s="119" t="s">
        <v>1586</v>
      </c>
      <c r="I920" s="197" t="s">
        <v>0</v>
      </c>
    </row>
    <row r="921" spans="1:9" ht="12.6">
      <c r="A921" s="190" t="s">
        <v>952</v>
      </c>
      <c r="B921" s="5" t="s">
        <v>1911</v>
      </c>
      <c r="C921" s="6">
        <v>44.530432579399999</v>
      </c>
      <c r="D921" s="308">
        <v>8.0846999999999998</v>
      </c>
      <c r="E921" s="141" t="s">
        <v>1586</v>
      </c>
      <c r="F921" s="191">
        <v>1.1000000000000001</v>
      </c>
      <c r="G921" s="99">
        <v>0.8</v>
      </c>
      <c r="H921" s="200" t="s">
        <v>1586</v>
      </c>
      <c r="I921" s="201" t="s">
        <v>0</v>
      </c>
    </row>
    <row r="922" spans="1:9" ht="12.6">
      <c r="A922" s="190" t="s">
        <v>953</v>
      </c>
      <c r="B922" s="5" t="s">
        <v>1911</v>
      </c>
      <c r="C922" s="6">
        <v>49.4782608696</v>
      </c>
      <c r="D922" s="308">
        <v>8.9829000000000008</v>
      </c>
      <c r="E922" s="141" t="s">
        <v>1586</v>
      </c>
      <c r="F922" s="191">
        <v>1.1000000000000001</v>
      </c>
      <c r="G922" s="99">
        <v>0.8</v>
      </c>
      <c r="H922" s="194" t="s">
        <v>1586</v>
      </c>
      <c r="I922" s="195" t="s">
        <v>0</v>
      </c>
    </row>
    <row r="923" spans="1:9" ht="12.6">
      <c r="A923" s="190" t="s">
        <v>954</v>
      </c>
      <c r="B923" s="5" t="s">
        <v>1911</v>
      </c>
      <c r="C923" s="6">
        <v>83.804281345600003</v>
      </c>
      <c r="D923" s="308">
        <v>18.342300000000002</v>
      </c>
      <c r="E923" s="141" t="s">
        <v>1586</v>
      </c>
      <c r="F923" s="191">
        <v>1.1000000000000001</v>
      </c>
      <c r="G923" s="99">
        <v>0.8</v>
      </c>
      <c r="H923" s="194" t="s">
        <v>1586</v>
      </c>
      <c r="I923" s="195" t="s">
        <v>0</v>
      </c>
    </row>
    <row r="924" spans="1:9" ht="12.6">
      <c r="A924" s="202" t="s">
        <v>955</v>
      </c>
      <c r="B924" s="89" t="s">
        <v>1911</v>
      </c>
      <c r="C924" s="90">
        <v>109.36058128969999</v>
      </c>
      <c r="D924" s="309">
        <v>24.550799999999999</v>
      </c>
      <c r="E924" s="142" t="s">
        <v>1586</v>
      </c>
      <c r="F924" s="143">
        <v>1.1000000000000001</v>
      </c>
      <c r="G924" s="100">
        <v>0.8</v>
      </c>
      <c r="H924" s="119" t="s">
        <v>1586</v>
      </c>
      <c r="I924" s="197" t="s">
        <v>0</v>
      </c>
    </row>
    <row r="925" spans="1:9" ht="12.6">
      <c r="A925" s="190" t="s">
        <v>956</v>
      </c>
      <c r="B925" s="5" t="s">
        <v>1912</v>
      </c>
      <c r="C925" s="6">
        <v>79.433333333299998</v>
      </c>
      <c r="D925" s="308">
        <v>14.1953</v>
      </c>
      <c r="E925" s="141" t="s">
        <v>1586</v>
      </c>
      <c r="F925" s="191">
        <v>1.1000000000000001</v>
      </c>
      <c r="G925" s="99">
        <v>0.8</v>
      </c>
      <c r="H925" s="200" t="s">
        <v>1586</v>
      </c>
      <c r="I925" s="201" t="s">
        <v>0</v>
      </c>
    </row>
    <row r="926" spans="1:9" ht="12.6">
      <c r="A926" s="190" t="s">
        <v>957</v>
      </c>
      <c r="B926" s="5" t="s">
        <v>1912</v>
      </c>
      <c r="C926" s="6">
        <v>99.645161290299995</v>
      </c>
      <c r="D926" s="308">
        <v>9.9573</v>
      </c>
      <c r="E926" s="141" t="s">
        <v>1586</v>
      </c>
      <c r="F926" s="191">
        <v>1.1000000000000001</v>
      </c>
      <c r="G926" s="99">
        <v>0.8</v>
      </c>
      <c r="H926" s="194" t="s">
        <v>1586</v>
      </c>
      <c r="I926" s="195" t="s">
        <v>0</v>
      </c>
    </row>
    <row r="927" spans="1:9" ht="12.6">
      <c r="A927" s="190" t="s">
        <v>958</v>
      </c>
      <c r="B927" s="5" t="s">
        <v>1912</v>
      </c>
      <c r="C927" s="6">
        <v>108.1160220994</v>
      </c>
      <c r="D927" s="308">
        <v>7.1227999999999998</v>
      </c>
      <c r="E927" s="141" t="s">
        <v>1586</v>
      </c>
      <c r="F927" s="191">
        <v>1.1000000000000001</v>
      </c>
      <c r="G927" s="99">
        <v>0.8</v>
      </c>
      <c r="H927" s="194" t="s">
        <v>1586</v>
      </c>
      <c r="I927" s="195" t="s">
        <v>0</v>
      </c>
    </row>
    <row r="928" spans="1:9" ht="12.6">
      <c r="A928" s="202" t="s">
        <v>959</v>
      </c>
      <c r="B928" s="89" t="s">
        <v>1912</v>
      </c>
      <c r="C928" s="90">
        <v>23</v>
      </c>
      <c r="D928" s="309">
        <v>0.24210000000000001</v>
      </c>
      <c r="E928" s="142" t="s">
        <v>1586</v>
      </c>
      <c r="F928" s="143">
        <v>1.1000000000000001</v>
      </c>
      <c r="G928" s="100">
        <v>0.8</v>
      </c>
      <c r="H928" s="119" t="s">
        <v>1586</v>
      </c>
      <c r="I928" s="197" t="s">
        <v>0</v>
      </c>
    </row>
    <row r="929" spans="1:9" ht="12.6">
      <c r="A929" s="190" t="s">
        <v>960</v>
      </c>
      <c r="B929" s="5" t="s">
        <v>1913</v>
      </c>
      <c r="C929" s="6">
        <v>1</v>
      </c>
      <c r="D929" s="308">
        <v>8.4774999999999991</v>
      </c>
      <c r="E929" s="141" t="s">
        <v>1586</v>
      </c>
      <c r="F929" s="191">
        <v>1.1000000000000001</v>
      </c>
      <c r="G929" s="99">
        <v>0.8</v>
      </c>
      <c r="H929" s="200" t="s">
        <v>1586</v>
      </c>
      <c r="I929" s="201" t="s">
        <v>0</v>
      </c>
    </row>
    <row r="930" spans="1:9" ht="12.6">
      <c r="A930" s="190" t="s">
        <v>961</v>
      </c>
      <c r="B930" s="5" t="s">
        <v>1913</v>
      </c>
      <c r="C930" s="6">
        <v>66.241758241799999</v>
      </c>
      <c r="D930" s="308">
        <v>11.7615</v>
      </c>
      <c r="E930" s="141" t="s">
        <v>1586</v>
      </c>
      <c r="F930" s="191">
        <v>1.1000000000000001</v>
      </c>
      <c r="G930" s="99">
        <v>0.8</v>
      </c>
      <c r="H930" s="194" t="s">
        <v>1586</v>
      </c>
      <c r="I930" s="195" t="s">
        <v>0</v>
      </c>
    </row>
    <row r="931" spans="1:9" ht="12.6">
      <c r="A931" s="190" t="s">
        <v>962</v>
      </c>
      <c r="B931" s="5" t="s">
        <v>1913</v>
      </c>
      <c r="C931" s="6">
        <v>79.390151515200003</v>
      </c>
      <c r="D931" s="308">
        <v>14.605</v>
      </c>
      <c r="E931" s="141" t="s">
        <v>1586</v>
      </c>
      <c r="F931" s="191">
        <v>1.1000000000000001</v>
      </c>
      <c r="G931" s="99">
        <v>0.8</v>
      </c>
      <c r="H931" s="194" t="s">
        <v>1586</v>
      </c>
      <c r="I931" s="195" t="s">
        <v>0</v>
      </c>
    </row>
    <row r="932" spans="1:9" ht="12.6">
      <c r="A932" s="202" t="s">
        <v>963</v>
      </c>
      <c r="B932" s="89" t="s">
        <v>1913</v>
      </c>
      <c r="C932" s="90">
        <v>102.1827160494</v>
      </c>
      <c r="D932" s="309">
        <v>20.617999999999999</v>
      </c>
      <c r="E932" s="142" t="s">
        <v>1586</v>
      </c>
      <c r="F932" s="143">
        <v>1.1000000000000001</v>
      </c>
      <c r="G932" s="100">
        <v>0.8</v>
      </c>
      <c r="H932" s="119" t="s">
        <v>1586</v>
      </c>
      <c r="I932" s="197" t="s">
        <v>0</v>
      </c>
    </row>
    <row r="933" spans="1:9" ht="12.6">
      <c r="A933" s="190" t="s">
        <v>964</v>
      </c>
      <c r="B933" s="5" t="s">
        <v>1914</v>
      </c>
      <c r="C933" s="6">
        <v>18.181818181800001</v>
      </c>
      <c r="D933" s="308">
        <v>2.6284999999999998</v>
      </c>
      <c r="E933" s="141" t="s">
        <v>1586</v>
      </c>
      <c r="F933" s="191">
        <v>1.1000000000000001</v>
      </c>
      <c r="G933" s="99">
        <v>0.8</v>
      </c>
      <c r="H933" s="200" t="s">
        <v>1586</v>
      </c>
      <c r="I933" s="201" t="s">
        <v>0</v>
      </c>
    </row>
    <row r="934" spans="1:9" ht="12.6">
      <c r="A934" s="190" t="s">
        <v>965</v>
      </c>
      <c r="B934" s="5" t="s">
        <v>1914</v>
      </c>
      <c r="C934" s="6">
        <v>54.8657718121</v>
      </c>
      <c r="D934" s="308">
        <v>8.9050999999999991</v>
      </c>
      <c r="E934" s="141" t="s">
        <v>1586</v>
      </c>
      <c r="F934" s="191">
        <v>1.1000000000000001</v>
      </c>
      <c r="G934" s="99">
        <v>0.8</v>
      </c>
      <c r="H934" s="194" t="s">
        <v>1586</v>
      </c>
      <c r="I934" s="195" t="s">
        <v>0</v>
      </c>
    </row>
    <row r="935" spans="1:9" ht="12.6">
      <c r="A935" s="190" t="s">
        <v>966</v>
      </c>
      <c r="B935" s="5" t="s">
        <v>1914</v>
      </c>
      <c r="C935" s="6">
        <v>67.849134377599995</v>
      </c>
      <c r="D935" s="308">
        <v>11.860099999999999</v>
      </c>
      <c r="E935" s="141" t="s">
        <v>1586</v>
      </c>
      <c r="F935" s="191">
        <v>1.1000000000000001</v>
      </c>
      <c r="G935" s="99">
        <v>0.8</v>
      </c>
      <c r="H935" s="194" t="s">
        <v>1586</v>
      </c>
      <c r="I935" s="195" t="s">
        <v>0</v>
      </c>
    </row>
    <row r="936" spans="1:9" ht="12.6">
      <c r="A936" s="202" t="s">
        <v>967</v>
      </c>
      <c r="B936" s="89" t="s">
        <v>1914</v>
      </c>
      <c r="C936" s="90">
        <v>87.255794702000003</v>
      </c>
      <c r="D936" s="309">
        <v>16.938099999999999</v>
      </c>
      <c r="E936" s="142" t="s">
        <v>1586</v>
      </c>
      <c r="F936" s="143">
        <v>1.1000000000000001</v>
      </c>
      <c r="G936" s="100">
        <v>0.8</v>
      </c>
      <c r="H936" s="119" t="s">
        <v>1586</v>
      </c>
      <c r="I936" s="197" t="s">
        <v>0</v>
      </c>
    </row>
    <row r="937" spans="1:9" ht="12.6">
      <c r="A937" s="190" t="s">
        <v>968</v>
      </c>
      <c r="B937" s="5" t="s">
        <v>1915</v>
      </c>
      <c r="C937" s="6">
        <v>30.7</v>
      </c>
      <c r="D937" s="308">
        <v>3.8656000000000001</v>
      </c>
      <c r="E937" s="141" t="s">
        <v>1586</v>
      </c>
      <c r="F937" s="191">
        <v>1.1000000000000001</v>
      </c>
      <c r="G937" s="99">
        <v>0.8</v>
      </c>
      <c r="H937" s="200" t="s">
        <v>1586</v>
      </c>
      <c r="I937" s="201" t="s">
        <v>0</v>
      </c>
    </row>
    <row r="938" spans="1:9" ht="12.6">
      <c r="A938" s="190" t="s">
        <v>969</v>
      </c>
      <c r="B938" s="5" t="s">
        <v>1915</v>
      </c>
      <c r="C938" s="6">
        <v>45.721698113199999</v>
      </c>
      <c r="D938" s="308">
        <v>7.0979000000000001</v>
      </c>
      <c r="E938" s="141" t="s">
        <v>1586</v>
      </c>
      <c r="F938" s="191">
        <v>1.1000000000000001</v>
      </c>
      <c r="G938" s="99">
        <v>0.8</v>
      </c>
      <c r="H938" s="194" t="s">
        <v>1586</v>
      </c>
      <c r="I938" s="195" t="s">
        <v>0</v>
      </c>
    </row>
    <row r="939" spans="1:9" ht="12.6">
      <c r="A939" s="190" t="s">
        <v>970</v>
      </c>
      <c r="B939" s="5" t="s">
        <v>1915</v>
      </c>
      <c r="C939" s="6">
        <v>57.750618811899997</v>
      </c>
      <c r="D939" s="308">
        <v>9.4224999999999994</v>
      </c>
      <c r="E939" s="141" t="s">
        <v>1586</v>
      </c>
      <c r="F939" s="191">
        <v>1.1000000000000001</v>
      </c>
      <c r="G939" s="99">
        <v>0.8</v>
      </c>
      <c r="H939" s="194" t="s">
        <v>1586</v>
      </c>
      <c r="I939" s="195" t="s">
        <v>0</v>
      </c>
    </row>
    <row r="940" spans="1:9" ht="12.6">
      <c r="A940" s="202" t="s">
        <v>971</v>
      </c>
      <c r="B940" s="89" t="s">
        <v>1915</v>
      </c>
      <c r="C940" s="90">
        <v>71.841654778899994</v>
      </c>
      <c r="D940" s="309">
        <v>13.044499999999999</v>
      </c>
      <c r="E940" s="142" t="s">
        <v>1586</v>
      </c>
      <c r="F940" s="143">
        <v>1.1000000000000001</v>
      </c>
      <c r="G940" s="100">
        <v>0.8</v>
      </c>
      <c r="H940" s="119" t="s">
        <v>1586</v>
      </c>
      <c r="I940" s="197" t="s">
        <v>0</v>
      </c>
    </row>
    <row r="941" spans="1:9" ht="12.6">
      <c r="A941" s="190" t="s">
        <v>972</v>
      </c>
      <c r="B941" s="5" t="s">
        <v>1916</v>
      </c>
      <c r="C941" s="6">
        <v>18.395522388100002</v>
      </c>
      <c r="D941" s="308">
        <v>2.2574000000000001</v>
      </c>
      <c r="E941" s="141" t="s">
        <v>1586</v>
      </c>
      <c r="F941" s="191">
        <v>1.1000000000000001</v>
      </c>
      <c r="G941" s="99">
        <v>0.8</v>
      </c>
      <c r="H941" s="200" t="s">
        <v>1586</v>
      </c>
      <c r="I941" s="201" t="s">
        <v>0</v>
      </c>
    </row>
    <row r="942" spans="1:9" ht="12.6">
      <c r="A942" s="190" t="s">
        <v>973</v>
      </c>
      <c r="B942" s="5" t="s">
        <v>1916</v>
      </c>
      <c r="C942" s="6">
        <v>35.921666666699998</v>
      </c>
      <c r="D942" s="308">
        <v>5.1852999999999998</v>
      </c>
      <c r="E942" s="141" t="s">
        <v>1586</v>
      </c>
      <c r="F942" s="191">
        <v>1.1000000000000001</v>
      </c>
      <c r="G942" s="99">
        <v>0.8</v>
      </c>
      <c r="H942" s="194" t="s">
        <v>1586</v>
      </c>
      <c r="I942" s="195" t="s">
        <v>0</v>
      </c>
    </row>
    <row r="943" spans="1:9" ht="12.6">
      <c r="A943" s="190" t="s">
        <v>974</v>
      </c>
      <c r="B943" s="5" t="s">
        <v>1916</v>
      </c>
      <c r="C943" s="6">
        <v>48.667499999999997</v>
      </c>
      <c r="D943" s="308">
        <v>7.7051999999999996</v>
      </c>
      <c r="E943" s="141" t="s">
        <v>1586</v>
      </c>
      <c r="F943" s="191">
        <v>1.1000000000000001</v>
      </c>
      <c r="G943" s="99">
        <v>0.8</v>
      </c>
      <c r="H943" s="194" t="s">
        <v>1586</v>
      </c>
      <c r="I943" s="195" t="s">
        <v>0</v>
      </c>
    </row>
    <row r="944" spans="1:9" ht="12.6">
      <c r="A944" s="202" t="s">
        <v>975</v>
      </c>
      <c r="B944" s="89" t="s">
        <v>1916</v>
      </c>
      <c r="C944" s="90">
        <v>66.054545454500001</v>
      </c>
      <c r="D944" s="309">
        <v>13.415699999999999</v>
      </c>
      <c r="E944" s="142" t="s">
        <v>1586</v>
      </c>
      <c r="F944" s="143">
        <v>1.1000000000000001</v>
      </c>
      <c r="G944" s="100">
        <v>0.8</v>
      </c>
      <c r="H944" s="119" t="s">
        <v>1586</v>
      </c>
      <c r="I944" s="197" t="s">
        <v>0</v>
      </c>
    </row>
    <row r="945" spans="1:9" ht="12.6">
      <c r="A945" s="190" t="s">
        <v>976</v>
      </c>
      <c r="B945" s="5" t="s">
        <v>1917</v>
      </c>
      <c r="C945" s="6">
        <v>25.736486486499999</v>
      </c>
      <c r="D945" s="308">
        <v>3.5238999999999998</v>
      </c>
      <c r="E945" s="141" t="s">
        <v>1586</v>
      </c>
      <c r="F945" s="191">
        <v>1.1000000000000001</v>
      </c>
      <c r="G945" s="99">
        <v>0.8</v>
      </c>
      <c r="H945" s="200" t="s">
        <v>1586</v>
      </c>
      <c r="I945" s="201" t="s">
        <v>0</v>
      </c>
    </row>
    <row r="946" spans="1:9" ht="12.6">
      <c r="A946" s="190" t="s">
        <v>977</v>
      </c>
      <c r="B946" s="5" t="s">
        <v>1917</v>
      </c>
      <c r="C946" s="6">
        <v>36.7570671378</v>
      </c>
      <c r="D946" s="308">
        <v>5.5018000000000002</v>
      </c>
      <c r="E946" s="141" t="s">
        <v>1586</v>
      </c>
      <c r="F946" s="191">
        <v>1.1000000000000001</v>
      </c>
      <c r="G946" s="99">
        <v>0.8</v>
      </c>
      <c r="H946" s="194" t="s">
        <v>1586</v>
      </c>
      <c r="I946" s="195" t="s">
        <v>0</v>
      </c>
    </row>
    <row r="947" spans="1:9" ht="12.6">
      <c r="A947" s="190" t="s">
        <v>978</v>
      </c>
      <c r="B947" s="5" t="s">
        <v>1917</v>
      </c>
      <c r="C947" s="6">
        <v>46.704531347</v>
      </c>
      <c r="D947" s="308">
        <v>7.4511000000000003</v>
      </c>
      <c r="E947" s="141" t="s">
        <v>1586</v>
      </c>
      <c r="F947" s="191">
        <v>1.1000000000000001</v>
      </c>
      <c r="G947" s="99">
        <v>0.8</v>
      </c>
      <c r="H947" s="194" t="s">
        <v>1586</v>
      </c>
      <c r="I947" s="195" t="s">
        <v>0</v>
      </c>
    </row>
    <row r="948" spans="1:9" ht="12.6">
      <c r="A948" s="202" t="s">
        <v>979</v>
      </c>
      <c r="B948" s="89" t="s">
        <v>1917</v>
      </c>
      <c r="C948" s="90">
        <v>59.6354916067</v>
      </c>
      <c r="D948" s="309">
        <v>10.4169</v>
      </c>
      <c r="E948" s="142" t="s">
        <v>1586</v>
      </c>
      <c r="F948" s="143">
        <v>1.1000000000000001</v>
      </c>
      <c r="G948" s="100">
        <v>0.8</v>
      </c>
      <c r="H948" s="119" t="s">
        <v>1586</v>
      </c>
      <c r="I948" s="197" t="s">
        <v>0</v>
      </c>
    </row>
    <row r="949" spans="1:9" ht="12.6">
      <c r="A949" s="190" t="s">
        <v>980</v>
      </c>
      <c r="B949" s="5" t="s">
        <v>1918</v>
      </c>
      <c r="C949" s="6">
        <v>19.618510157999999</v>
      </c>
      <c r="D949" s="308">
        <v>2.3845999999999998</v>
      </c>
      <c r="E949" s="141" t="s">
        <v>1586</v>
      </c>
      <c r="F949" s="191">
        <v>1.1000000000000001</v>
      </c>
      <c r="G949" s="99">
        <v>0.8</v>
      </c>
      <c r="H949" s="200" t="s">
        <v>1586</v>
      </c>
      <c r="I949" s="201" t="s">
        <v>0</v>
      </c>
    </row>
    <row r="950" spans="1:9" ht="12.6">
      <c r="A950" s="190" t="s">
        <v>981</v>
      </c>
      <c r="B950" s="5" t="s">
        <v>1918</v>
      </c>
      <c r="C950" s="6">
        <v>30.748339483399999</v>
      </c>
      <c r="D950" s="308">
        <v>4.4873000000000003</v>
      </c>
      <c r="E950" s="141" t="s">
        <v>1586</v>
      </c>
      <c r="F950" s="191">
        <v>1.1000000000000001</v>
      </c>
      <c r="G950" s="99">
        <v>0.8</v>
      </c>
      <c r="H950" s="194" t="s">
        <v>1586</v>
      </c>
      <c r="I950" s="195" t="s">
        <v>0</v>
      </c>
    </row>
    <row r="951" spans="1:9" ht="12.6">
      <c r="A951" s="190" t="s">
        <v>982</v>
      </c>
      <c r="B951" s="5" t="s">
        <v>1918</v>
      </c>
      <c r="C951" s="6">
        <v>41.723913043499998</v>
      </c>
      <c r="D951" s="308">
        <v>6.6292999999999997</v>
      </c>
      <c r="E951" s="141" t="s">
        <v>1586</v>
      </c>
      <c r="F951" s="191">
        <v>1.1000000000000001</v>
      </c>
      <c r="G951" s="99">
        <v>0.8</v>
      </c>
      <c r="H951" s="194" t="s">
        <v>1586</v>
      </c>
      <c r="I951" s="195" t="s">
        <v>0</v>
      </c>
    </row>
    <row r="952" spans="1:9" ht="12.6">
      <c r="A952" s="202" t="s">
        <v>983</v>
      </c>
      <c r="B952" s="89" t="s">
        <v>1918</v>
      </c>
      <c r="C952" s="90">
        <v>50.465517241400001</v>
      </c>
      <c r="D952" s="309">
        <v>9.7185000000000006</v>
      </c>
      <c r="E952" s="142" t="s">
        <v>1586</v>
      </c>
      <c r="F952" s="143">
        <v>1.1000000000000001</v>
      </c>
      <c r="G952" s="100">
        <v>0.8</v>
      </c>
      <c r="H952" s="119" t="s">
        <v>1586</v>
      </c>
      <c r="I952" s="197" t="s">
        <v>0</v>
      </c>
    </row>
    <row r="953" spans="1:9" ht="12.6">
      <c r="A953" s="190" t="s">
        <v>984</v>
      </c>
      <c r="B953" s="5" t="s">
        <v>1919</v>
      </c>
      <c r="C953" s="6">
        <v>3.5</v>
      </c>
      <c r="D953" s="308">
        <v>3.7057000000000002</v>
      </c>
      <c r="E953" s="141" t="s">
        <v>1586</v>
      </c>
      <c r="F953" s="191">
        <v>1.1000000000000001</v>
      </c>
      <c r="G953" s="99">
        <v>0.8</v>
      </c>
      <c r="H953" s="200" t="s">
        <v>1586</v>
      </c>
      <c r="I953" s="201" t="s">
        <v>0</v>
      </c>
    </row>
    <row r="954" spans="1:9" ht="12.6">
      <c r="A954" s="190" t="s">
        <v>985</v>
      </c>
      <c r="B954" s="5" t="s">
        <v>1919</v>
      </c>
      <c r="C954" s="6">
        <v>20.564705882399998</v>
      </c>
      <c r="D954" s="308">
        <v>4.8128000000000002</v>
      </c>
      <c r="E954" s="141" t="s">
        <v>1586</v>
      </c>
      <c r="F954" s="191">
        <v>1.1000000000000001</v>
      </c>
      <c r="G954" s="99">
        <v>0.8</v>
      </c>
      <c r="H954" s="194" t="s">
        <v>1586</v>
      </c>
      <c r="I954" s="195" t="s">
        <v>0</v>
      </c>
    </row>
    <row r="955" spans="1:9" ht="12.6">
      <c r="A955" s="190" t="s">
        <v>986</v>
      </c>
      <c r="B955" s="5" t="s">
        <v>1919</v>
      </c>
      <c r="C955" s="6">
        <v>37.237529691200002</v>
      </c>
      <c r="D955" s="308">
        <v>7.6779999999999999</v>
      </c>
      <c r="E955" s="141" t="s">
        <v>1586</v>
      </c>
      <c r="F955" s="191">
        <v>1.1000000000000001</v>
      </c>
      <c r="G955" s="99">
        <v>0.8</v>
      </c>
      <c r="H955" s="194" t="s">
        <v>1586</v>
      </c>
      <c r="I955" s="195" t="s">
        <v>0</v>
      </c>
    </row>
    <row r="956" spans="1:9" ht="12.6">
      <c r="A956" s="202" t="s">
        <v>987</v>
      </c>
      <c r="B956" s="89" t="s">
        <v>1919</v>
      </c>
      <c r="C956" s="90">
        <v>61.878136200699998</v>
      </c>
      <c r="D956" s="309">
        <v>14.237299999999999</v>
      </c>
      <c r="E956" s="142" t="s">
        <v>1586</v>
      </c>
      <c r="F956" s="143">
        <v>1.1000000000000001</v>
      </c>
      <c r="G956" s="100">
        <v>0.8</v>
      </c>
      <c r="H956" s="119" t="s">
        <v>1586</v>
      </c>
      <c r="I956" s="197" t="s">
        <v>0</v>
      </c>
    </row>
    <row r="957" spans="1:9" ht="12.6">
      <c r="A957" s="190" t="s">
        <v>988</v>
      </c>
      <c r="B957" s="5" t="s">
        <v>1920</v>
      </c>
      <c r="C957" s="6">
        <v>14.846975089000001</v>
      </c>
      <c r="D957" s="308">
        <v>2.0533000000000001</v>
      </c>
      <c r="E957" s="141" t="s">
        <v>1586</v>
      </c>
      <c r="F957" s="191">
        <v>1.1000000000000001</v>
      </c>
      <c r="G957" s="99">
        <v>0.8</v>
      </c>
      <c r="H957" s="200" t="s">
        <v>1586</v>
      </c>
      <c r="I957" s="201" t="s">
        <v>0</v>
      </c>
    </row>
    <row r="958" spans="1:9" ht="12.6">
      <c r="A958" s="190" t="s">
        <v>989</v>
      </c>
      <c r="B958" s="5" t="s">
        <v>1920</v>
      </c>
      <c r="C958" s="6">
        <v>22.330498177399999</v>
      </c>
      <c r="D958" s="308">
        <v>3.3018000000000001</v>
      </c>
      <c r="E958" s="141" t="s">
        <v>1586</v>
      </c>
      <c r="F958" s="191">
        <v>1.1000000000000001</v>
      </c>
      <c r="G958" s="99">
        <v>0.8</v>
      </c>
      <c r="H958" s="194" t="s">
        <v>1586</v>
      </c>
      <c r="I958" s="195" t="s">
        <v>0</v>
      </c>
    </row>
    <row r="959" spans="1:9" ht="12.6">
      <c r="A959" s="190" t="s">
        <v>990</v>
      </c>
      <c r="B959" s="5" t="s">
        <v>1920</v>
      </c>
      <c r="C959" s="6">
        <v>35.2092783505</v>
      </c>
      <c r="D959" s="308">
        <v>5.3456999999999999</v>
      </c>
      <c r="E959" s="141" t="s">
        <v>1586</v>
      </c>
      <c r="F959" s="191">
        <v>1.1000000000000001</v>
      </c>
      <c r="G959" s="99">
        <v>0.8</v>
      </c>
      <c r="H959" s="194" t="s">
        <v>1586</v>
      </c>
      <c r="I959" s="195" t="s">
        <v>0</v>
      </c>
    </row>
    <row r="960" spans="1:9" ht="12.6">
      <c r="A960" s="202" t="s">
        <v>991</v>
      </c>
      <c r="B960" s="89" t="s">
        <v>1920</v>
      </c>
      <c r="C960" s="90">
        <v>44.211453744499998</v>
      </c>
      <c r="D960" s="309">
        <v>8.3985000000000003</v>
      </c>
      <c r="E960" s="142" t="s">
        <v>1586</v>
      </c>
      <c r="F960" s="143">
        <v>1.1000000000000001</v>
      </c>
      <c r="G960" s="100">
        <v>0.8</v>
      </c>
      <c r="H960" s="119" t="s">
        <v>1586</v>
      </c>
      <c r="I960" s="197" t="s">
        <v>0</v>
      </c>
    </row>
    <row r="961" spans="1:9" ht="12.6">
      <c r="A961" s="190" t="s">
        <v>992</v>
      </c>
      <c r="B961" s="5" t="s">
        <v>1921</v>
      </c>
      <c r="C961" s="6">
        <v>18.067365269500002</v>
      </c>
      <c r="D961" s="308">
        <v>2.4958</v>
      </c>
      <c r="E961" s="141" t="s">
        <v>1586</v>
      </c>
      <c r="F961" s="191">
        <v>1.1000000000000001</v>
      </c>
      <c r="G961" s="99">
        <v>0.8</v>
      </c>
      <c r="H961" s="200" t="s">
        <v>1586</v>
      </c>
      <c r="I961" s="201" t="s">
        <v>0</v>
      </c>
    </row>
    <row r="962" spans="1:9" ht="12.6">
      <c r="A962" s="190" t="s">
        <v>993</v>
      </c>
      <c r="B962" s="5" t="s">
        <v>1921</v>
      </c>
      <c r="C962" s="6">
        <v>26.1476168441</v>
      </c>
      <c r="D962" s="308">
        <v>3.8045</v>
      </c>
      <c r="E962" s="141" t="s">
        <v>1586</v>
      </c>
      <c r="F962" s="191">
        <v>1.1000000000000001</v>
      </c>
      <c r="G962" s="99">
        <v>0.8</v>
      </c>
      <c r="H962" s="194" t="s">
        <v>1586</v>
      </c>
      <c r="I962" s="195" t="s">
        <v>0</v>
      </c>
    </row>
    <row r="963" spans="1:9" ht="12.6">
      <c r="A963" s="190" t="s">
        <v>994</v>
      </c>
      <c r="B963" s="5" t="s">
        <v>1921</v>
      </c>
      <c r="C963" s="6">
        <v>34.441400304399998</v>
      </c>
      <c r="D963" s="308">
        <v>5.2607999999999997</v>
      </c>
      <c r="E963" s="141" t="s">
        <v>1586</v>
      </c>
      <c r="F963" s="191">
        <v>1.1000000000000001</v>
      </c>
      <c r="G963" s="99">
        <v>0.8</v>
      </c>
      <c r="H963" s="194" t="s">
        <v>1586</v>
      </c>
      <c r="I963" s="195" t="s">
        <v>0</v>
      </c>
    </row>
    <row r="964" spans="1:9" ht="12.6">
      <c r="A964" s="202" t="s">
        <v>995</v>
      </c>
      <c r="B964" s="89" t="s">
        <v>1921</v>
      </c>
      <c r="C964" s="90">
        <v>42.817164179099997</v>
      </c>
      <c r="D964" s="309">
        <v>8.0698000000000008</v>
      </c>
      <c r="E964" s="142" t="s">
        <v>1586</v>
      </c>
      <c r="F964" s="143">
        <v>1.1000000000000001</v>
      </c>
      <c r="G964" s="100">
        <v>0.8</v>
      </c>
      <c r="H964" s="119" t="s">
        <v>1586</v>
      </c>
      <c r="I964" s="197" t="s">
        <v>0</v>
      </c>
    </row>
    <row r="965" spans="1:9" ht="12.6">
      <c r="A965" s="190" t="s">
        <v>996</v>
      </c>
      <c r="B965" s="5" t="s">
        <v>1922</v>
      </c>
      <c r="C965" s="6">
        <v>15.5839416058</v>
      </c>
      <c r="D965" s="308">
        <v>2.0891999999999999</v>
      </c>
      <c r="E965" s="141" t="s">
        <v>1586</v>
      </c>
      <c r="F965" s="191">
        <v>1.1000000000000001</v>
      </c>
      <c r="G965" s="99">
        <v>0.8</v>
      </c>
      <c r="H965" s="200" t="s">
        <v>1586</v>
      </c>
      <c r="I965" s="201" t="s">
        <v>0</v>
      </c>
    </row>
    <row r="966" spans="1:9" ht="12.6">
      <c r="A966" s="190" t="s">
        <v>997</v>
      </c>
      <c r="B966" s="5" t="s">
        <v>1922</v>
      </c>
      <c r="C966" s="6">
        <v>21.777210884399999</v>
      </c>
      <c r="D966" s="308">
        <v>3.2357999999999998</v>
      </c>
      <c r="E966" s="141" t="s">
        <v>1586</v>
      </c>
      <c r="F966" s="191">
        <v>1.1000000000000001</v>
      </c>
      <c r="G966" s="99">
        <v>0.8</v>
      </c>
      <c r="H966" s="194" t="s">
        <v>1586</v>
      </c>
      <c r="I966" s="195" t="s">
        <v>0</v>
      </c>
    </row>
    <row r="967" spans="1:9" ht="12.6">
      <c r="A967" s="190" t="s">
        <v>998</v>
      </c>
      <c r="B967" s="5" t="s">
        <v>1922</v>
      </c>
      <c r="C967" s="6">
        <v>33.361386138599997</v>
      </c>
      <c r="D967" s="308">
        <v>5.3799000000000001</v>
      </c>
      <c r="E967" s="141" t="s">
        <v>1586</v>
      </c>
      <c r="F967" s="191">
        <v>1.1000000000000001</v>
      </c>
      <c r="G967" s="99">
        <v>0.8</v>
      </c>
      <c r="H967" s="194" t="s">
        <v>1586</v>
      </c>
      <c r="I967" s="195" t="s">
        <v>0</v>
      </c>
    </row>
    <row r="968" spans="1:9" ht="12.6">
      <c r="A968" s="202" t="s">
        <v>999</v>
      </c>
      <c r="B968" s="89" t="s">
        <v>1922</v>
      </c>
      <c r="C968" s="90">
        <v>45.857142857100001</v>
      </c>
      <c r="D968" s="309">
        <v>7.1729000000000003</v>
      </c>
      <c r="E968" s="142" t="s">
        <v>1586</v>
      </c>
      <c r="F968" s="143">
        <v>1.1000000000000001</v>
      </c>
      <c r="G968" s="100">
        <v>0.8</v>
      </c>
      <c r="H968" s="119" t="s">
        <v>1586</v>
      </c>
      <c r="I968" s="197" t="s">
        <v>0</v>
      </c>
    </row>
    <row r="969" spans="1:9" ht="12.6">
      <c r="A969" s="190" t="s">
        <v>1000</v>
      </c>
      <c r="B969" s="5" t="s">
        <v>1923</v>
      </c>
      <c r="C969" s="6">
        <v>11.433728222999999</v>
      </c>
      <c r="D969" s="308">
        <v>1.3714999999999999</v>
      </c>
      <c r="E969" s="141" t="s">
        <v>1586</v>
      </c>
      <c r="F969" s="141">
        <v>1.1000000000000001</v>
      </c>
      <c r="G969" s="203">
        <v>0.8</v>
      </c>
      <c r="H969" s="117" t="s">
        <v>1586</v>
      </c>
      <c r="I969" s="201" t="s">
        <v>0</v>
      </c>
    </row>
    <row r="970" spans="1:9" ht="12.6">
      <c r="A970" s="190" t="s">
        <v>1001</v>
      </c>
      <c r="B970" s="5" t="s">
        <v>1923</v>
      </c>
      <c r="C970" s="6">
        <v>19.932113897800001</v>
      </c>
      <c r="D970" s="308">
        <v>2.7387999999999999</v>
      </c>
      <c r="E970" s="141" t="s">
        <v>1586</v>
      </c>
      <c r="F970" s="191">
        <v>1.1000000000000001</v>
      </c>
      <c r="G970" s="99">
        <v>0.8</v>
      </c>
      <c r="H970" s="194" t="s">
        <v>1586</v>
      </c>
      <c r="I970" s="195" t="s">
        <v>0</v>
      </c>
    </row>
    <row r="971" spans="1:9" ht="12.6">
      <c r="A971" s="190" t="s">
        <v>1002</v>
      </c>
      <c r="B971" s="5" t="s">
        <v>1923</v>
      </c>
      <c r="C971" s="6">
        <v>29.919614147899999</v>
      </c>
      <c r="D971" s="308">
        <v>4.492</v>
      </c>
      <c r="E971" s="141" t="s">
        <v>1586</v>
      </c>
      <c r="F971" s="191">
        <v>1.1000000000000001</v>
      </c>
      <c r="G971" s="99">
        <v>0.8</v>
      </c>
      <c r="H971" s="194" t="s">
        <v>1586</v>
      </c>
      <c r="I971" s="195" t="s">
        <v>0</v>
      </c>
    </row>
    <row r="972" spans="1:9" ht="12.6">
      <c r="A972" s="202" t="s">
        <v>1003</v>
      </c>
      <c r="B972" s="89" t="s">
        <v>1923</v>
      </c>
      <c r="C972" s="90">
        <v>31.5</v>
      </c>
      <c r="D972" s="309">
        <v>4.8048999999999999</v>
      </c>
      <c r="E972" s="142" t="s">
        <v>1586</v>
      </c>
      <c r="F972" s="143">
        <v>1.1000000000000001</v>
      </c>
      <c r="G972" s="100">
        <v>0.8</v>
      </c>
      <c r="H972" s="119" t="s">
        <v>1586</v>
      </c>
      <c r="I972" s="197" t="s">
        <v>0</v>
      </c>
    </row>
    <row r="973" spans="1:9" ht="12.6">
      <c r="A973" s="190" t="s">
        <v>1004</v>
      </c>
      <c r="B973" s="5" t="s">
        <v>1924</v>
      </c>
      <c r="C973" s="6">
        <v>7.5965909090999997</v>
      </c>
      <c r="D973" s="308">
        <v>0.96</v>
      </c>
      <c r="E973" s="141" t="s">
        <v>1586</v>
      </c>
      <c r="F973" s="191">
        <v>1.1000000000000001</v>
      </c>
      <c r="G973" s="99">
        <v>0.8</v>
      </c>
      <c r="H973" s="200" t="s">
        <v>1586</v>
      </c>
      <c r="I973" s="201" t="s">
        <v>0</v>
      </c>
    </row>
    <row r="974" spans="1:9" ht="12.6">
      <c r="A974" s="190" t="s">
        <v>1005</v>
      </c>
      <c r="B974" s="5" t="s">
        <v>1924</v>
      </c>
      <c r="C974" s="6">
        <v>15.2164835165</v>
      </c>
      <c r="D974" s="308">
        <v>2.0775000000000001</v>
      </c>
      <c r="E974" s="141" t="s">
        <v>1586</v>
      </c>
      <c r="F974" s="191">
        <v>1.1000000000000001</v>
      </c>
      <c r="G974" s="99">
        <v>0.8</v>
      </c>
      <c r="H974" s="194" t="s">
        <v>1586</v>
      </c>
      <c r="I974" s="195" t="s">
        <v>0</v>
      </c>
    </row>
    <row r="975" spans="1:9" ht="12.6">
      <c r="A975" s="190" t="s">
        <v>1006</v>
      </c>
      <c r="B975" s="5" t="s">
        <v>1924</v>
      </c>
      <c r="C975" s="6">
        <v>21.663185378600001</v>
      </c>
      <c r="D975" s="308">
        <v>3.4992000000000001</v>
      </c>
      <c r="E975" s="141" t="s">
        <v>1586</v>
      </c>
      <c r="F975" s="191">
        <v>1.1000000000000001</v>
      </c>
      <c r="G975" s="99">
        <v>0.8</v>
      </c>
      <c r="H975" s="194" t="s">
        <v>1586</v>
      </c>
      <c r="I975" s="195" t="s">
        <v>0</v>
      </c>
    </row>
    <row r="976" spans="1:9" ht="12.6">
      <c r="A976" s="202" t="s">
        <v>1007</v>
      </c>
      <c r="B976" s="89" t="s">
        <v>1924</v>
      </c>
      <c r="C976" s="90">
        <v>33.159793814399997</v>
      </c>
      <c r="D976" s="309">
        <v>6.9188000000000001</v>
      </c>
      <c r="E976" s="142" t="s">
        <v>1586</v>
      </c>
      <c r="F976" s="143">
        <v>1.1000000000000001</v>
      </c>
      <c r="G976" s="100">
        <v>0.8</v>
      </c>
      <c r="H976" s="119" t="s">
        <v>1586</v>
      </c>
      <c r="I976" s="197" t="s">
        <v>0</v>
      </c>
    </row>
    <row r="977" spans="1:9" ht="12.6">
      <c r="A977" s="190" t="s">
        <v>1008</v>
      </c>
      <c r="B977" s="5" t="s">
        <v>1925</v>
      </c>
      <c r="C977" s="6">
        <v>11.545779685299999</v>
      </c>
      <c r="D977" s="308">
        <v>1.5521</v>
      </c>
      <c r="E977" s="141" t="s">
        <v>1586</v>
      </c>
      <c r="F977" s="191">
        <v>1.1000000000000001</v>
      </c>
      <c r="G977" s="99">
        <v>0.8</v>
      </c>
      <c r="H977" s="200" t="s">
        <v>1586</v>
      </c>
      <c r="I977" s="201" t="s">
        <v>0</v>
      </c>
    </row>
    <row r="978" spans="1:9" ht="12.6">
      <c r="A978" s="190" t="s">
        <v>1009</v>
      </c>
      <c r="B978" s="5" t="s">
        <v>1925</v>
      </c>
      <c r="C978" s="6">
        <v>15.6965423112</v>
      </c>
      <c r="D978" s="308">
        <v>2.3006000000000002</v>
      </c>
      <c r="E978" s="141" t="s">
        <v>1586</v>
      </c>
      <c r="F978" s="191">
        <v>1.1000000000000001</v>
      </c>
      <c r="G978" s="99">
        <v>0.8</v>
      </c>
      <c r="H978" s="194" t="s">
        <v>1586</v>
      </c>
      <c r="I978" s="195" t="s">
        <v>0</v>
      </c>
    </row>
    <row r="979" spans="1:9" ht="12.6">
      <c r="A979" s="190" t="s">
        <v>1010</v>
      </c>
      <c r="B979" s="5" t="s">
        <v>1925</v>
      </c>
      <c r="C979" s="6">
        <v>20.776162790699999</v>
      </c>
      <c r="D979" s="308">
        <v>3.3542000000000001</v>
      </c>
      <c r="E979" s="141" t="s">
        <v>1586</v>
      </c>
      <c r="F979" s="191">
        <v>1.1000000000000001</v>
      </c>
      <c r="G979" s="99">
        <v>0.8</v>
      </c>
      <c r="H979" s="194" t="s">
        <v>1586</v>
      </c>
      <c r="I979" s="195" t="s">
        <v>0</v>
      </c>
    </row>
    <row r="980" spans="1:9" ht="12.6">
      <c r="A980" s="202" t="s">
        <v>1011</v>
      </c>
      <c r="B980" s="89" t="s">
        <v>1925</v>
      </c>
      <c r="C980" s="90">
        <v>24.748502993999999</v>
      </c>
      <c r="D980" s="309">
        <v>5.3651999999999997</v>
      </c>
      <c r="E980" s="142" t="s">
        <v>1586</v>
      </c>
      <c r="F980" s="143">
        <v>1.1000000000000001</v>
      </c>
      <c r="G980" s="100">
        <v>0.8</v>
      </c>
      <c r="H980" s="119" t="s">
        <v>1586</v>
      </c>
      <c r="I980" s="197" t="s">
        <v>0</v>
      </c>
    </row>
    <row r="981" spans="1:9" ht="12.6">
      <c r="A981" s="190" t="s">
        <v>1012</v>
      </c>
      <c r="B981" s="5" t="s">
        <v>1926</v>
      </c>
      <c r="C981" s="6">
        <v>9.2073298429000001</v>
      </c>
      <c r="D981" s="308">
        <v>1.2302999999999999</v>
      </c>
      <c r="E981" s="141" t="s">
        <v>1586</v>
      </c>
      <c r="F981" s="191">
        <v>1.1000000000000001</v>
      </c>
      <c r="G981" s="99">
        <v>0.8</v>
      </c>
      <c r="H981" s="200" t="s">
        <v>1586</v>
      </c>
      <c r="I981" s="201" t="s">
        <v>0</v>
      </c>
    </row>
    <row r="982" spans="1:9" ht="12.6">
      <c r="A982" s="190" t="s">
        <v>1013</v>
      </c>
      <c r="B982" s="5" t="s">
        <v>1926</v>
      </c>
      <c r="C982" s="6">
        <v>14.479857819899999</v>
      </c>
      <c r="D982" s="308">
        <v>2.1400999999999999</v>
      </c>
      <c r="E982" s="141" t="s">
        <v>1586</v>
      </c>
      <c r="F982" s="191">
        <v>1.1000000000000001</v>
      </c>
      <c r="G982" s="99">
        <v>0.8</v>
      </c>
      <c r="H982" s="194" t="s">
        <v>1586</v>
      </c>
      <c r="I982" s="195" t="s">
        <v>0</v>
      </c>
    </row>
    <row r="983" spans="1:9" ht="12.6">
      <c r="A983" s="190" t="s">
        <v>1014</v>
      </c>
      <c r="B983" s="5" t="s">
        <v>1926</v>
      </c>
      <c r="C983" s="6">
        <v>20.584269662899999</v>
      </c>
      <c r="D983" s="308">
        <v>3.4803999999999999</v>
      </c>
      <c r="E983" s="141" t="s">
        <v>1586</v>
      </c>
      <c r="F983" s="191">
        <v>1.1000000000000001</v>
      </c>
      <c r="G983" s="99">
        <v>0.8</v>
      </c>
      <c r="H983" s="194" t="s">
        <v>1586</v>
      </c>
      <c r="I983" s="195" t="s">
        <v>0</v>
      </c>
    </row>
    <row r="984" spans="1:9" ht="12.6">
      <c r="A984" s="202" t="s">
        <v>1015</v>
      </c>
      <c r="B984" s="89" t="s">
        <v>1926</v>
      </c>
      <c r="C984" s="90">
        <v>27.866666666699999</v>
      </c>
      <c r="D984" s="309">
        <v>5.2931999999999997</v>
      </c>
      <c r="E984" s="142" t="s">
        <v>1586</v>
      </c>
      <c r="F984" s="143">
        <v>1.1000000000000001</v>
      </c>
      <c r="G984" s="100">
        <v>0.8</v>
      </c>
      <c r="H984" s="119" t="s">
        <v>1586</v>
      </c>
      <c r="I984" s="197" t="s">
        <v>0</v>
      </c>
    </row>
    <row r="985" spans="1:9" ht="12.6">
      <c r="A985" s="190" t="s">
        <v>1016</v>
      </c>
      <c r="B985" s="5" t="s">
        <v>1927</v>
      </c>
      <c r="C985" s="6">
        <v>11.745138601600001</v>
      </c>
      <c r="D985" s="308">
        <v>1.4638</v>
      </c>
      <c r="E985" s="141" t="s">
        <v>1586</v>
      </c>
      <c r="F985" s="191">
        <v>1.1000000000000001</v>
      </c>
      <c r="G985" s="99">
        <v>0.8</v>
      </c>
      <c r="H985" s="200" t="s">
        <v>1586</v>
      </c>
      <c r="I985" s="201" t="s">
        <v>0</v>
      </c>
    </row>
    <row r="986" spans="1:9" ht="12.6">
      <c r="A986" s="190" t="s">
        <v>1017</v>
      </c>
      <c r="B986" s="5" t="s">
        <v>1927</v>
      </c>
      <c r="C986" s="6">
        <v>16.804854831</v>
      </c>
      <c r="D986" s="308">
        <v>2.2875000000000001</v>
      </c>
      <c r="E986" s="141" t="s">
        <v>1586</v>
      </c>
      <c r="F986" s="191">
        <v>1.1000000000000001</v>
      </c>
      <c r="G986" s="99">
        <v>0.8</v>
      </c>
      <c r="H986" s="194" t="s">
        <v>1586</v>
      </c>
      <c r="I986" s="195" t="s">
        <v>0</v>
      </c>
    </row>
    <row r="987" spans="1:9" ht="12.6">
      <c r="A987" s="190" t="s">
        <v>1018</v>
      </c>
      <c r="B987" s="5" t="s">
        <v>1927</v>
      </c>
      <c r="C987" s="6">
        <v>21.190348525499999</v>
      </c>
      <c r="D987" s="308">
        <v>2.8552</v>
      </c>
      <c r="E987" s="141" t="s">
        <v>1586</v>
      </c>
      <c r="F987" s="191">
        <v>1.1000000000000001</v>
      </c>
      <c r="G987" s="99">
        <v>0.8</v>
      </c>
      <c r="H987" s="194" t="s">
        <v>1586</v>
      </c>
      <c r="I987" s="195" t="s">
        <v>0</v>
      </c>
    </row>
    <row r="988" spans="1:9" ht="12.6">
      <c r="A988" s="202" t="s">
        <v>1019</v>
      </c>
      <c r="B988" s="89" t="s">
        <v>1927</v>
      </c>
      <c r="C988" s="90">
        <v>18.655172413799999</v>
      </c>
      <c r="D988" s="309">
        <v>4.2201000000000004</v>
      </c>
      <c r="E988" s="142" t="s">
        <v>1586</v>
      </c>
      <c r="F988" s="143">
        <v>1.1000000000000001</v>
      </c>
      <c r="G988" s="100">
        <v>0.8</v>
      </c>
      <c r="H988" s="119" t="s">
        <v>1586</v>
      </c>
      <c r="I988" s="197" t="s">
        <v>0</v>
      </c>
    </row>
    <row r="989" spans="1:9" ht="12.6">
      <c r="A989" s="190" t="s">
        <v>1020</v>
      </c>
      <c r="B989" s="5" t="s">
        <v>1928</v>
      </c>
      <c r="C989" s="6">
        <v>2.7640947675</v>
      </c>
      <c r="D989" s="308">
        <v>0.14549999999999999</v>
      </c>
      <c r="E989" s="141" t="s">
        <v>1586</v>
      </c>
      <c r="F989" s="191">
        <v>1.55</v>
      </c>
      <c r="G989" s="99">
        <v>0.8</v>
      </c>
      <c r="H989" s="200" t="s">
        <v>1586</v>
      </c>
      <c r="I989" s="201" t="s">
        <v>1653</v>
      </c>
    </row>
    <row r="990" spans="1:9" ht="12.6">
      <c r="A990" s="190" t="s">
        <v>1021</v>
      </c>
      <c r="B990" s="5" t="s">
        <v>1928</v>
      </c>
      <c r="C990" s="6">
        <v>4.3874751051000001</v>
      </c>
      <c r="D990" s="308">
        <v>0.3599</v>
      </c>
      <c r="E990" s="141" t="s">
        <v>1586</v>
      </c>
      <c r="F990" s="191">
        <v>1.55</v>
      </c>
      <c r="G990" s="99">
        <v>0.8</v>
      </c>
      <c r="H990" s="194" t="s">
        <v>1586</v>
      </c>
      <c r="I990" s="195" t="s">
        <v>1653</v>
      </c>
    </row>
    <row r="991" spans="1:9" ht="12.6">
      <c r="A991" s="190" t="s">
        <v>1022</v>
      </c>
      <c r="B991" s="5" t="s">
        <v>1928</v>
      </c>
      <c r="C991" s="6">
        <v>8.7387452353999997</v>
      </c>
      <c r="D991" s="308">
        <v>1.0506</v>
      </c>
      <c r="E991" s="141" t="s">
        <v>1586</v>
      </c>
      <c r="F991" s="191">
        <v>1.55</v>
      </c>
      <c r="G991" s="99">
        <v>0.8</v>
      </c>
      <c r="H991" s="194" t="s">
        <v>1586</v>
      </c>
      <c r="I991" s="195" t="s">
        <v>1653</v>
      </c>
    </row>
    <row r="992" spans="1:9" ht="12.6">
      <c r="A992" s="202" t="s">
        <v>1023</v>
      </c>
      <c r="B992" s="89" t="s">
        <v>1928</v>
      </c>
      <c r="C992" s="90">
        <v>16.083333333300001</v>
      </c>
      <c r="D992" s="309">
        <v>2.3641000000000001</v>
      </c>
      <c r="E992" s="142" t="s">
        <v>1586</v>
      </c>
      <c r="F992" s="143">
        <v>1.55</v>
      </c>
      <c r="G992" s="100">
        <v>0.8</v>
      </c>
      <c r="H992" s="119" t="s">
        <v>1586</v>
      </c>
      <c r="I992" s="197" t="s">
        <v>1653</v>
      </c>
    </row>
    <row r="993" spans="1:9" ht="12.6">
      <c r="A993" s="190" t="s">
        <v>1024</v>
      </c>
      <c r="B993" s="5" t="s">
        <v>1929</v>
      </c>
      <c r="C993" s="6">
        <v>3.8770491802999998</v>
      </c>
      <c r="D993" s="308">
        <v>2.2277999999999998</v>
      </c>
      <c r="E993" s="141" t="s">
        <v>1586</v>
      </c>
      <c r="F993" s="191">
        <v>1.1000000000000001</v>
      </c>
      <c r="G993" s="99">
        <v>0.8</v>
      </c>
      <c r="H993" s="200" t="s">
        <v>1586</v>
      </c>
      <c r="I993" s="201" t="s">
        <v>0</v>
      </c>
    </row>
    <row r="994" spans="1:9" ht="12.6">
      <c r="A994" s="190" t="s">
        <v>1025</v>
      </c>
      <c r="B994" s="5" t="s">
        <v>1929</v>
      </c>
      <c r="C994" s="6">
        <v>5.7688172043000003</v>
      </c>
      <c r="D994" s="308">
        <v>3.0287000000000002</v>
      </c>
      <c r="E994" s="141" t="s">
        <v>1586</v>
      </c>
      <c r="F994" s="191">
        <v>1.1000000000000001</v>
      </c>
      <c r="G994" s="99">
        <v>0.8</v>
      </c>
      <c r="H994" s="194" t="s">
        <v>1586</v>
      </c>
      <c r="I994" s="195" t="s">
        <v>0</v>
      </c>
    </row>
    <row r="995" spans="1:9" ht="12.6">
      <c r="A995" s="190" t="s">
        <v>1026</v>
      </c>
      <c r="B995" s="5" t="s">
        <v>1929</v>
      </c>
      <c r="C995" s="6">
        <v>10.770287958100001</v>
      </c>
      <c r="D995" s="308">
        <v>4.7656999999999998</v>
      </c>
      <c r="E995" s="141" t="s">
        <v>1586</v>
      </c>
      <c r="F995" s="191">
        <v>1.1000000000000001</v>
      </c>
      <c r="G995" s="99">
        <v>0.8</v>
      </c>
      <c r="H995" s="194" t="s">
        <v>1586</v>
      </c>
      <c r="I995" s="195" t="s">
        <v>0</v>
      </c>
    </row>
    <row r="996" spans="1:9" ht="12.6">
      <c r="A996" s="202" t="s">
        <v>1027</v>
      </c>
      <c r="B996" s="89" t="s">
        <v>1929</v>
      </c>
      <c r="C996" s="90">
        <v>28.161076787300001</v>
      </c>
      <c r="D996" s="309">
        <v>10.929</v>
      </c>
      <c r="E996" s="142" t="s">
        <v>1586</v>
      </c>
      <c r="F996" s="143">
        <v>1.1000000000000001</v>
      </c>
      <c r="G996" s="100">
        <v>0.8</v>
      </c>
      <c r="H996" s="119" t="s">
        <v>1586</v>
      </c>
      <c r="I996" s="197" t="s">
        <v>0</v>
      </c>
    </row>
    <row r="997" spans="1:9" ht="12.6">
      <c r="A997" s="190" t="s">
        <v>1028</v>
      </c>
      <c r="B997" s="5" t="s">
        <v>1930</v>
      </c>
      <c r="C997" s="6">
        <v>2.8147058824000002</v>
      </c>
      <c r="D997" s="308">
        <v>1.2507999999999999</v>
      </c>
      <c r="E997" s="141" t="s">
        <v>1586</v>
      </c>
      <c r="F997" s="191">
        <v>1.1000000000000001</v>
      </c>
      <c r="G997" s="99">
        <v>0.8</v>
      </c>
      <c r="H997" s="200" t="s">
        <v>1586</v>
      </c>
      <c r="I997" s="201" t="s">
        <v>0</v>
      </c>
    </row>
    <row r="998" spans="1:9" ht="12.6">
      <c r="A998" s="190" t="s">
        <v>1029</v>
      </c>
      <c r="B998" s="5" t="s">
        <v>1930</v>
      </c>
      <c r="C998" s="6">
        <v>5.4402079722999996</v>
      </c>
      <c r="D998" s="308">
        <v>1.5494000000000001</v>
      </c>
      <c r="E998" s="141" t="s">
        <v>1586</v>
      </c>
      <c r="F998" s="191">
        <v>1.1000000000000001</v>
      </c>
      <c r="G998" s="99">
        <v>0.8</v>
      </c>
      <c r="H998" s="194" t="s">
        <v>1586</v>
      </c>
      <c r="I998" s="195" t="s">
        <v>0</v>
      </c>
    </row>
    <row r="999" spans="1:9" ht="12.6">
      <c r="A999" s="190" t="s">
        <v>1030</v>
      </c>
      <c r="B999" s="5" t="s">
        <v>1930</v>
      </c>
      <c r="C999" s="6">
        <v>15.594890510899999</v>
      </c>
      <c r="D999" s="308">
        <v>3.4823</v>
      </c>
      <c r="E999" s="141" t="s">
        <v>1586</v>
      </c>
      <c r="F999" s="191">
        <v>1.1000000000000001</v>
      </c>
      <c r="G999" s="99">
        <v>0.8</v>
      </c>
      <c r="H999" s="194" t="s">
        <v>1586</v>
      </c>
      <c r="I999" s="195" t="s">
        <v>0</v>
      </c>
    </row>
    <row r="1000" spans="1:9" ht="12.6">
      <c r="A1000" s="202" t="s">
        <v>1031</v>
      </c>
      <c r="B1000" s="89" t="s">
        <v>1930</v>
      </c>
      <c r="C1000" s="90">
        <v>39.993979530399997</v>
      </c>
      <c r="D1000" s="309">
        <v>9.7024000000000008</v>
      </c>
      <c r="E1000" s="142" t="s">
        <v>1586</v>
      </c>
      <c r="F1000" s="143">
        <v>1.1000000000000001</v>
      </c>
      <c r="G1000" s="100">
        <v>0.8</v>
      </c>
      <c r="H1000" s="119" t="s">
        <v>1586</v>
      </c>
      <c r="I1000" s="197" t="s">
        <v>0</v>
      </c>
    </row>
    <row r="1001" spans="1:9" ht="12.6">
      <c r="A1001" s="190" t="s">
        <v>1032</v>
      </c>
      <c r="B1001" s="5" t="s">
        <v>1931</v>
      </c>
      <c r="C1001" s="6">
        <v>2.8677130045000001</v>
      </c>
      <c r="D1001" s="308">
        <v>0.2732</v>
      </c>
      <c r="E1001" s="141" t="s">
        <v>1586</v>
      </c>
      <c r="F1001" s="191">
        <v>1.1000000000000001</v>
      </c>
      <c r="G1001" s="99">
        <v>0.8</v>
      </c>
      <c r="H1001" s="200" t="s">
        <v>1586</v>
      </c>
      <c r="I1001" s="201" t="s">
        <v>0</v>
      </c>
    </row>
    <row r="1002" spans="1:9" ht="12.6">
      <c r="A1002" s="190" t="s">
        <v>1033</v>
      </c>
      <c r="B1002" s="5" t="s">
        <v>1931</v>
      </c>
      <c r="C1002" s="6">
        <v>5.3968520647</v>
      </c>
      <c r="D1002" s="308">
        <v>0.77759999999999996</v>
      </c>
      <c r="E1002" s="141" t="s">
        <v>1586</v>
      </c>
      <c r="F1002" s="191">
        <v>1.1000000000000001</v>
      </c>
      <c r="G1002" s="99">
        <v>0.8</v>
      </c>
      <c r="H1002" s="194" t="s">
        <v>1586</v>
      </c>
      <c r="I1002" s="195" t="s">
        <v>0</v>
      </c>
    </row>
    <row r="1003" spans="1:9" ht="12.6">
      <c r="A1003" s="190" t="s">
        <v>1034</v>
      </c>
      <c r="B1003" s="5" t="s">
        <v>1931</v>
      </c>
      <c r="C1003" s="6">
        <v>10.0889491719</v>
      </c>
      <c r="D1003" s="308">
        <v>1.6513</v>
      </c>
      <c r="E1003" s="141" t="s">
        <v>1586</v>
      </c>
      <c r="F1003" s="191">
        <v>1.1000000000000001</v>
      </c>
      <c r="G1003" s="99">
        <v>0.8</v>
      </c>
      <c r="H1003" s="194" t="s">
        <v>1586</v>
      </c>
      <c r="I1003" s="195" t="s">
        <v>0</v>
      </c>
    </row>
    <row r="1004" spans="1:9" ht="12.6">
      <c r="A1004" s="202" t="s">
        <v>1035</v>
      </c>
      <c r="B1004" s="89" t="s">
        <v>1931</v>
      </c>
      <c r="C1004" s="90">
        <v>21.615860312799999</v>
      </c>
      <c r="D1004" s="309">
        <v>4.9592999999999998</v>
      </c>
      <c r="E1004" s="142" t="s">
        <v>1586</v>
      </c>
      <c r="F1004" s="143">
        <v>1.1000000000000001</v>
      </c>
      <c r="G1004" s="100">
        <v>0.8</v>
      </c>
      <c r="H1004" s="119" t="s">
        <v>1586</v>
      </c>
      <c r="I1004" s="197" t="s">
        <v>0</v>
      </c>
    </row>
    <row r="1005" spans="1:9" ht="12.6">
      <c r="A1005" s="190" t="s">
        <v>1036</v>
      </c>
      <c r="B1005" s="5" t="s">
        <v>1932</v>
      </c>
      <c r="C1005" s="6">
        <v>3.9893739598</v>
      </c>
      <c r="D1005" s="308">
        <v>0.52159999999999995</v>
      </c>
      <c r="E1005" s="141" t="s">
        <v>1586</v>
      </c>
      <c r="F1005" s="191">
        <v>1.1000000000000001</v>
      </c>
      <c r="G1005" s="99">
        <v>0.8</v>
      </c>
      <c r="H1005" s="200" t="s">
        <v>1586</v>
      </c>
      <c r="I1005" s="201" t="s">
        <v>0</v>
      </c>
    </row>
    <row r="1006" spans="1:9" ht="12.6">
      <c r="A1006" s="190" t="s">
        <v>1037</v>
      </c>
      <c r="B1006" s="5" t="s">
        <v>1932</v>
      </c>
      <c r="C1006" s="6">
        <v>6.4537101767999996</v>
      </c>
      <c r="D1006" s="308">
        <v>0.94989999999999997</v>
      </c>
      <c r="E1006" s="141" t="s">
        <v>1586</v>
      </c>
      <c r="F1006" s="191">
        <v>1.1000000000000001</v>
      </c>
      <c r="G1006" s="99">
        <v>0.8</v>
      </c>
      <c r="H1006" s="194" t="s">
        <v>1586</v>
      </c>
      <c r="I1006" s="195" t="s">
        <v>0</v>
      </c>
    </row>
    <row r="1007" spans="1:9" ht="12.6">
      <c r="A1007" s="190" t="s">
        <v>1038</v>
      </c>
      <c r="B1007" s="5" t="s">
        <v>1932</v>
      </c>
      <c r="C1007" s="6">
        <v>11.5956717377</v>
      </c>
      <c r="D1007" s="308">
        <v>2.1074000000000002</v>
      </c>
      <c r="E1007" s="141" t="s">
        <v>1586</v>
      </c>
      <c r="F1007" s="191">
        <v>1.1000000000000001</v>
      </c>
      <c r="G1007" s="99">
        <v>0.8</v>
      </c>
      <c r="H1007" s="194" t="s">
        <v>1586</v>
      </c>
      <c r="I1007" s="195" t="s">
        <v>0</v>
      </c>
    </row>
    <row r="1008" spans="1:9" ht="12.6">
      <c r="A1008" s="202" t="s">
        <v>1039</v>
      </c>
      <c r="B1008" s="89" t="s">
        <v>1932</v>
      </c>
      <c r="C1008" s="90">
        <v>20.974934036899999</v>
      </c>
      <c r="D1008" s="309">
        <v>5.2416</v>
      </c>
      <c r="E1008" s="142" t="s">
        <v>1586</v>
      </c>
      <c r="F1008" s="143">
        <v>1.1000000000000001</v>
      </c>
      <c r="G1008" s="100">
        <v>0.8</v>
      </c>
      <c r="H1008" s="119" t="s">
        <v>1586</v>
      </c>
      <c r="I1008" s="197" t="s">
        <v>0</v>
      </c>
    </row>
    <row r="1009" spans="1:9" ht="12.6">
      <c r="A1009" s="190" t="s">
        <v>1040</v>
      </c>
      <c r="B1009" s="5" t="s">
        <v>1933</v>
      </c>
      <c r="C1009" s="6">
        <v>5.4481360624999997</v>
      </c>
      <c r="D1009" s="308">
        <v>0.70589999999999997</v>
      </c>
      <c r="E1009" s="141" t="s">
        <v>1586</v>
      </c>
      <c r="F1009" s="191">
        <v>1.1000000000000001</v>
      </c>
      <c r="G1009" s="99">
        <v>0.8</v>
      </c>
      <c r="H1009" s="200" t="s">
        <v>1586</v>
      </c>
      <c r="I1009" s="201" t="s">
        <v>0</v>
      </c>
    </row>
    <row r="1010" spans="1:9" ht="12.6">
      <c r="A1010" s="190" t="s">
        <v>1041</v>
      </c>
      <c r="B1010" s="5" t="s">
        <v>1933</v>
      </c>
      <c r="C1010" s="6">
        <v>7.6296079579000002</v>
      </c>
      <c r="D1010" s="308">
        <v>1.0528999999999999</v>
      </c>
      <c r="E1010" s="141" t="s">
        <v>1586</v>
      </c>
      <c r="F1010" s="191">
        <v>1.1000000000000001</v>
      </c>
      <c r="G1010" s="99">
        <v>0.8</v>
      </c>
      <c r="H1010" s="194" t="s">
        <v>1586</v>
      </c>
      <c r="I1010" s="195" t="s">
        <v>0</v>
      </c>
    </row>
    <row r="1011" spans="1:9" ht="12.6">
      <c r="A1011" s="190" t="s">
        <v>1042</v>
      </c>
      <c r="B1011" s="5" t="s">
        <v>1933</v>
      </c>
      <c r="C1011" s="6">
        <v>12.1797101449</v>
      </c>
      <c r="D1011" s="308">
        <v>1.9823999999999999</v>
      </c>
      <c r="E1011" s="141" t="s">
        <v>1586</v>
      </c>
      <c r="F1011" s="191">
        <v>1.1000000000000001</v>
      </c>
      <c r="G1011" s="99">
        <v>0.8</v>
      </c>
      <c r="H1011" s="194" t="s">
        <v>1586</v>
      </c>
      <c r="I1011" s="195" t="s">
        <v>0</v>
      </c>
    </row>
    <row r="1012" spans="1:9" ht="12.6">
      <c r="A1012" s="202" t="s">
        <v>1043</v>
      </c>
      <c r="B1012" s="89" t="s">
        <v>1933</v>
      </c>
      <c r="C1012" s="90">
        <v>17.921052631599999</v>
      </c>
      <c r="D1012" s="309">
        <v>4.1318999999999999</v>
      </c>
      <c r="E1012" s="142" t="s">
        <v>1586</v>
      </c>
      <c r="F1012" s="143">
        <v>1.1000000000000001</v>
      </c>
      <c r="G1012" s="100">
        <v>0.8</v>
      </c>
      <c r="H1012" s="119" t="s">
        <v>1586</v>
      </c>
      <c r="I1012" s="197" t="s">
        <v>0</v>
      </c>
    </row>
    <row r="1013" spans="1:9" ht="12.6">
      <c r="A1013" s="190" t="s">
        <v>1044</v>
      </c>
      <c r="B1013" s="5" t="s">
        <v>1934</v>
      </c>
      <c r="C1013" s="6">
        <v>3.7287441918000002</v>
      </c>
      <c r="D1013" s="308">
        <v>0.40820000000000001</v>
      </c>
      <c r="E1013" s="141" t="s">
        <v>1586</v>
      </c>
      <c r="F1013" s="191">
        <v>1.1000000000000001</v>
      </c>
      <c r="G1013" s="99">
        <v>0.8</v>
      </c>
      <c r="H1013" s="200" t="s">
        <v>1586</v>
      </c>
      <c r="I1013" s="201" t="s">
        <v>0</v>
      </c>
    </row>
    <row r="1014" spans="1:9" ht="12.6">
      <c r="A1014" s="190" t="s">
        <v>1045</v>
      </c>
      <c r="B1014" s="5" t="s">
        <v>1934</v>
      </c>
      <c r="C1014" s="6">
        <v>5.0189338363999996</v>
      </c>
      <c r="D1014" s="308">
        <v>0.64700000000000002</v>
      </c>
      <c r="E1014" s="141" t="s">
        <v>1586</v>
      </c>
      <c r="F1014" s="191">
        <v>1.1000000000000001</v>
      </c>
      <c r="G1014" s="99">
        <v>0.8</v>
      </c>
      <c r="H1014" s="194" t="s">
        <v>1586</v>
      </c>
      <c r="I1014" s="195" t="s">
        <v>0</v>
      </c>
    </row>
    <row r="1015" spans="1:9" ht="12.6">
      <c r="A1015" s="190" t="s">
        <v>1046</v>
      </c>
      <c r="B1015" s="5" t="s">
        <v>1934</v>
      </c>
      <c r="C1015" s="6">
        <v>7.8588652481999999</v>
      </c>
      <c r="D1015" s="308">
        <v>1.2555000000000001</v>
      </c>
      <c r="E1015" s="141" t="s">
        <v>1586</v>
      </c>
      <c r="F1015" s="191">
        <v>1.1000000000000001</v>
      </c>
      <c r="G1015" s="99">
        <v>0.8</v>
      </c>
      <c r="H1015" s="194" t="s">
        <v>1586</v>
      </c>
      <c r="I1015" s="195" t="s">
        <v>0</v>
      </c>
    </row>
    <row r="1016" spans="1:9" ht="12.6">
      <c r="A1016" s="202" t="s">
        <v>1047</v>
      </c>
      <c r="B1016" s="89" t="s">
        <v>1934</v>
      </c>
      <c r="C1016" s="90">
        <v>14.253877551</v>
      </c>
      <c r="D1016" s="309">
        <v>3.4026000000000001</v>
      </c>
      <c r="E1016" s="142" t="s">
        <v>1586</v>
      </c>
      <c r="F1016" s="143">
        <v>1.1000000000000001</v>
      </c>
      <c r="G1016" s="100">
        <v>0.8</v>
      </c>
      <c r="H1016" s="119" t="s">
        <v>1586</v>
      </c>
      <c r="I1016" s="197" t="s">
        <v>0</v>
      </c>
    </row>
    <row r="1017" spans="1:9" ht="12.6">
      <c r="A1017" s="190" t="s">
        <v>1048</v>
      </c>
      <c r="B1017" s="5" t="s">
        <v>1935</v>
      </c>
      <c r="C1017" s="6">
        <v>2.0816718031999999</v>
      </c>
      <c r="D1017" s="308">
        <v>0.1033</v>
      </c>
      <c r="E1017" s="141" t="s">
        <v>1586</v>
      </c>
      <c r="F1017" s="191">
        <v>1.55</v>
      </c>
      <c r="G1017" s="99">
        <v>0.8</v>
      </c>
      <c r="H1017" s="200" t="s">
        <v>1586</v>
      </c>
      <c r="I1017" s="201" t="s">
        <v>1653</v>
      </c>
    </row>
    <row r="1018" spans="1:9" ht="12.6">
      <c r="A1018" s="190" t="s">
        <v>1049</v>
      </c>
      <c r="B1018" s="5" t="s">
        <v>1935</v>
      </c>
      <c r="C1018" s="6">
        <v>2.4088474575999999</v>
      </c>
      <c r="D1018" s="308">
        <v>0.15290000000000001</v>
      </c>
      <c r="E1018" s="141" t="s">
        <v>1586</v>
      </c>
      <c r="F1018" s="191">
        <v>1.55</v>
      </c>
      <c r="G1018" s="99">
        <v>0.8</v>
      </c>
      <c r="H1018" s="194" t="s">
        <v>1586</v>
      </c>
      <c r="I1018" s="195" t="s">
        <v>1653</v>
      </c>
    </row>
    <row r="1019" spans="1:9" ht="12.6">
      <c r="A1019" s="190" t="s">
        <v>1050</v>
      </c>
      <c r="B1019" s="5" t="s">
        <v>1935</v>
      </c>
      <c r="C1019" s="6">
        <v>3.6298032206999999</v>
      </c>
      <c r="D1019" s="308">
        <v>0.37159999999999999</v>
      </c>
      <c r="E1019" s="141" t="s">
        <v>1586</v>
      </c>
      <c r="F1019" s="191">
        <v>1.55</v>
      </c>
      <c r="G1019" s="99">
        <v>0.8</v>
      </c>
      <c r="H1019" s="194" t="s">
        <v>1586</v>
      </c>
      <c r="I1019" s="195" t="s">
        <v>1653</v>
      </c>
    </row>
    <row r="1020" spans="1:9" ht="12.6">
      <c r="A1020" s="202" t="s">
        <v>1051</v>
      </c>
      <c r="B1020" s="89" t="s">
        <v>1935</v>
      </c>
      <c r="C1020" s="90">
        <v>11.378378378400001</v>
      </c>
      <c r="D1020" s="309">
        <v>1.8109</v>
      </c>
      <c r="E1020" s="142" t="s">
        <v>1586</v>
      </c>
      <c r="F1020" s="143">
        <v>1.55</v>
      </c>
      <c r="G1020" s="100">
        <v>0.8</v>
      </c>
      <c r="H1020" s="119" t="s">
        <v>1586</v>
      </c>
      <c r="I1020" s="197" t="s">
        <v>1653</v>
      </c>
    </row>
    <row r="1021" spans="1:9" ht="12.6">
      <c r="A1021" s="190" t="s">
        <v>1052</v>
      </c>
      <c r="B1021" s="5" t="s">
        <v>1936</v>
      </c>
      <c r="C1021" s="6">
        <v>3.3968824940000002</v>
      </c>
      <c r="D1021" s="308">
        <v>1.2721</v>
      </c>
      <c r="E1021" s="141">
        <v>1.0249999999999999</v>
      </c>
      <c r="F1021" s="191">
        <v>1.25</v>
      </c>
      <c r="G1021" s="99">
        <v>0.8</v>
      </c>
      <c r="H1021" s="200" t="s">
        <v>1656</v>
      </c>
      <c r="I1021" s="201" t="s">
        <v>1657</v>
      </c>
    </row>
    <row r="1022" spans="1:9" ht="12.6">
      <c r="A1022" s="190" t="s">
        <v>1053</v>
      </c>
      <c r="B1022" s="5" t="s">
        <v>1936</v>
      </c>
      <c r="C1022" s="6">
        <v>5.4928176795999999</v>
      </c>
      <c r="D1022" s="308">
        <v>1.8208</v>
      </c>
      <c r="E1022" s="141">
        <v>1.0249999999999999</v>
      </c>
      <c r="F1022" s="191">
        <v>1.25</v>
      </c>
      <c r="G1022" s="99">
        <v>0.8</v>
      </c>
      <c r="H1022" s="194" t="s">
        <v>1656</v>
      </c>
      <c r="I1022" s="195" t="s">
        <v>1657</v>
      </c>
    </row>
    <row r="1023" spans="1:9" ht="12.6">
      <c r="A1023" s="190" t="s">
        <v>1054</v>
      </c>
      <c r="B1023" s="5" t="s">
        <v>1936</v>
      </c>
      <c r="C1023" s="6">
        <v>7.8409836066</v>
      </c>
      <c r="D1023" s="308">
        <v>2.4552</v>
      </c>
      <c r="E1023" s="141">
        <v>1.0249999999999999</v>
      </c>
      <c r="F1023" s="191">
        <v>2.2999999999999998</v>
      </c>
      <c r="G1023" s="99">
        <v>0.8</v>
      </c>
      <c r="H1023" s="194" t="s">
        <v>1656</v>
      </c>
      <c r="I1023" s="195" t="s">
        <v>1658</v>
      </c>
    </row>
    <row r="1024" spans="1:9" ht="12.6">
      <c r="A1024" s="202" t="s">
        <v>1055</v>
      </c>
      <c r="B1024" s="89" t="s">
        <v>1936</v>
      </c>
      <c r="C1024" s="90">
        <v>15.5138339921</v>
      </c>
      <c r="D1024" s="309">
        <v>4.9156000000000004</v>
      </c>
      <c r="E1024" s="142">
        <v>1.0249999999999999</v>
      </c>
      <c r="F1024" s="143">
        <v>2.2999999999999998</v>
      </c>
      <c r="G1024" s="100">
        <v>0.8</v>
      </c>
      <c r="H1024" s="119" t="s">
        <v>1656</v>
      </c>
      <c r="I1024" s="197" t="s">
        <v>1658</v>
      </c>
    </row>
    <row r="1025" spans="1:9" ht="12.6">
      <c r="A1025" s="190" t="s">
        <v>1056</v>
      </c>
      <c r="B1025" s="5" t="s">
        <v>1937</v>
      </c>
      <c r="C1025" s="6">
        <v>3.2210446630999998</v>
      </c>
      <c r="D1025" s="308">
        <v>1.0232000000000001</v>
      </c>
      <c r="E1025" s="141">
        <v>1.0249999999999999</v>
      </c>
      <c r="F1025" s="191">
        <v>1.25</v>
      </c>
      <c r="G1025" s="99">
        <v>0.8</v>
      </c>
      <c r="H1025" s="200" t="s">
        <v>1656</v>
      </c>
      <c r="I1025" s="201" t="s">
        <v>1657</v>
      </c>
    </row>
    <row r="1026" spans="1:9" ht="12.6">
      <c r="A1026" s="190" t="s">
        <v>1057</v>
      </c>
      <c r="B1026" s="5" t="s">
        <v>1937</v>
      </c>
      <c r="C1026" s="6">
        <v>4.4518950437000004</v>
      </c>
      <c r="D1026" s="308">
        <v>1.4368000000000001</v>
      </c>
      <c r="E1026" s="141">
        <v>1.0249999999999999</v>
      </c>
      <c r="F1026" s="191">
        <v>1.25</v>
      </c>
      <c r="G1026" s="99">
        <v>0.8</v>
      </c>
      <c r="H1026" s="194" t="s">
        <v>1656</v>
      </c>
      <c r="I1026" s="195" t="s">
        <v>1657</v>
      </c>
    </row>
    <row r="1027" spans="1:9" ht="12.6">
      <c r="A1027" s="190" t="s">
        <v>1058</v>
      </c>
      <c r="B1027" s="5" t="s">
        <v>1937</v>
      </c>
      <c r="C1027" s="6">
        <v>9.8925373134000001</v>
      </c>
      <c r="D1027" s="308">
        <v>2.5356000000000001</v>
      </c>
      <c r="E1027" s="141">
        <v>1.0249999999999999</v>
      </c>
      <c r="F1027" s="191">
        <v>2.2999999999999998</v>
      </c>
      <c r="G1027" s="99">
        <v>0.8</v>
      </c>
      <c r="H1027" s="194" t="s">
        <v>1656</v>
      </c>
      <c r="I1027" s="195" t="s">
        <v>1658</v>
      </c>
    </row>
    <row r="1028" spans="1:9" ht="12.6">
      <c r="A1028" s="202" t="s">
        <v>1059</v>
      </c>
      <c r="B1028" s="89" t="s">
        <v>1937</v>
      </c>
      <c r="C1028" s="90">
        <v>19.1075268817</v>
      </c>
      <c r="D1028" s="309">
        <v>5.3211000000000004</v>
      </c>
      <c r="E1028" s="142">
        <v>1.0249999999999999</v>
      </c>
      <c r="F1028" s="143">
        <v>2.2999999999999998</v>
      </c>
      <c r="G1028" s="100">
        <v>0.8</v>
      </c>
      <c r="H1028" s="119" t="s">
        <v>1656</v>
      </c>
      <c r="I1028" s="197" t="s">
        <v>1658</v>
      </c>
    </row>
    <row r="1029" spans="1:9" ht="12.6">
      <c r="A1029" s="190" t="s">
        <v>1060</v>
      </c>
      <c r="B1029" s="5" t="s">
        <v>1938</v>
      </c>
      <c r="C1029" s="6">
        <v>3.3460963207000001</v>
      </c>
      <c r="D1029" s="308">
        <v>0.74870000000000003</v>
      </c>
      <c r="E1029" s="141">
        <v>1.0249999999999999</v>
      </c>
      <c r="F1029" s="191">
        <v>1.25</v>
      </c>
      <c r="G1029" s="99">
        <v>0.8</v>
      </c>
      <c r="H1029" s="200" t="s">
        <v>1656</v>
      </c>
      <c r="I1029" s="201" t="s">
        <v>1657</v>
      </c>
    </row>
    <row r="1030" spans="1:9" ht="12.6">
      <c r="A1030" s="190" t="s">
        <v>1061</v>
      </c>
      <c r="B1030" s="5" t="s">
        <v>1938</v>
      </c>
      <c r="C1030" s="6">
        <v>4.0817399083000003</v>
      </c>
      <c r="D1030" s="308">
        <v>0.79920000000000002</v>
      </c>
      <c r="E1030" s="141">
        <v>1.0249999999999999</v>
      </c>
      <c r="F1030" s="191">
        <v>1.25</v>
      </c>
      <c r="G1030" s="99">
        <v>0.8</v>
      </c>
      <c r="H1030" s="194" t="s">
        <v>1656</v>
      </c>
      <c r="I1030" s="195" t="s">
        <v>1657</v>
      </c>
    </row>
    <row r="1031" spans="1:9" ht="12.6">
      <c r="A1031" s="190" t="s">
        <v>1062</v>
      </c>
      <c r="B1031" s="5" t="s">
        <v>1938</v>
      </c>
      <c r="C1031" s="6">
        <v>6.4357965311000003</v>
      </c>
      <c r="D1031" s="308">
        <v>1.2848999999999999</v>
      </c>
      <c r="E1031" s="141">
        <v>1.0249999999999999</v>
      </c>
      <c r="F1031" s="191">
        <v>2.2999999999999998</v>
      </c>
      <c r="G1031" s="99">
        <v>0.8</v>
      </c>
      <c r="H1031" s="194" t="s">
        <v>1656</v>
      </c>
      <c r="I1031" s="195" t="s">
        <v>1658</v>
      </c>
    </row>
    <row r="1032" spans="1:9" ht="12.6">
      <c r="A1032" s="202" t="s">
        <v>1063</v>
      </c>
      <c r="B1032" s="89" t="s">
        <v>1938</v>
      </c>
      <c r="C1032" s="90">
        <v>13.679146537799999</v>
      </c>
      <c r="D1032" s="309">
        <v>3.3384999999999998</v>
      </c>
      <c r="E1032" s="142">
        <v>1.0249999999999999</v>
      </c>
      <c r="F1032" s="143">
        <v>2.2999999999999998</v>
      </c>
      <c r="G1032" s="100">
        <v>0.8</v>
      </c>
      <c r="H1032" s="119" t="s">
        <v>1656</v>
      </c>
      <c r="I1032" s="197" t="s">
        <v>1658</v>
      </c>
    </row>
    <row r="1033" spans="1:9" ht="12.6">
      <c r="A1033" s="190" t="s">
        <v>1064</v>
      </c>
      <c r="B1033" s="5" t="s">
        <v>1939</v>
      </c>
      <c r="C1033" s="6">
        <v>2.7560975609999998</v>
      </c>
      <c r="D1033" s="308">
        <v>0.92030000000000001</v>
      </c>
      <c r="E1033" s="141">
        <v>1.0249999999999999</v>
      </c>
      <c r="F1033" s="191">
        <v>1.25</v>
      </c>
      <c r="G1033" s="99">
        <v>0.8</v>
      </c>
      <c r="H1033" s="200" t="s">
        <v>1656</v>
      </c>
      <c r="I1033" s="201" t="s">
        <v>1657</v>
      </c>
    </row>
    <row r="1034" spans="1:9" ht="12.6">
      <c r="A1034" s="190" t="s">
        <v>1065</v>
      </c>
      <c r="B1034" s="5" t="s">
        <v>1939</v>
      </c>
      <c r="C1034" s="6">
        <v>3.7229910172</v>
      </c>
      <c r="D1034" s="308">
        <v>1.0827</v>
      </c>
      <c r="E1034" s="141">
        <v>1.0249999999999999</v>
      </c>
      <c r="F1034" s="191">
        <v>1.25</v>
      </c>
      <c r="G1034" s="99">
        <v>0.8</v>
      </c>
      <c r="H1034" s="194" t="s">
        <v>1656</v>
      </c>
      <c r="I1034" s="195" t="s">
        <v>1657</v>
      </c>
    </row>
    <row r="1035" spans="1:9" ht="12.6">
      <c r="A1035" s="190" t="s">
        <v>1066</v>
      </c>
      <c r="B1035" s="5" t="s">
        <v>1939</v>
      </c>
      <c r="C1035" s="6">
        <v>5.5640759931000003</v>
      </c>
      <c r="D1035" s="308">
        <v>2.0621</v>
      </c>
      <c r="E1035" s="141">
        <v>1.0249999999999999</v>
      </c>
      <c r="F1035" s="191">
        <v>2.2999999999999998</v>
      </c>
      <c r="G1035" s="99">
        <v>0.8</v>
      </c>
      <c r="H1035" s="194" t="s">
        <v>1656</v>
      </c>
      <c r="I1035" s="195" t="s">
        <v>1658</v>
      </c>
    </row>
    <row r="1036" spans="1:9" ht="12.6">
      <c r="A1036" s="202" t="s">
        <v>1067</v>
      </c>
      <c r="B1036" s="89" t="s">
        <v>1939</v>
      </c>
      <c r="C1036" s="90">
        <v>13.5601851852</v>
      </c>
      <c r="D1036" s="309">
        <v>3.9331</v>
      </c>
      <c r="E1036" s="142">
        <v>1.0249999999999999</v>
      </c>
      <c r="F1036" s="143">
        <v>2.2999999999999998</v>
      </c>
      <c r="G1036" s="100">
        <v>0.8</v>
      </c>
      <c r="H1036" s="119" t="s">
        <v>1656</v>
      </c>
      <c r="I1036" s="197" t="s">
        <v>1658</v>
      </c>
    </row>
    <row r="1037" spans="1:9" ht="12.6">
      <c r="A1037" s="190" t="s">
        <v>1068</v>
      </c>
      <c r="B1037" s="5" t="s">
        <v>1940</v>
      </c>
      <c r="C1037" s="6">
        <v>4.095329145</v>
      </c>
      <c r="D1037" s="308">
        <v>0.57110000000000005</v>
      </c>
      <c r="E1037" s="141">
        <v>1.0249999999999999</v>
      </c>
      <c r="F1037" s="191">
        <v>1.25</v>
      </c>
      <c r="G1037" s="99">
        <v>0.8</v>
      </c>
      <c r="H1037" s="200" t="s">
        <v>1656</v>
      </c>
      <c r="I1037" s="201" t="s">
        <v>1657</v>
      </c>
    </row>
    <row r="1038" spans="1:9" ht="12.6">
      <c r="A1038" s="190" t="s">
        <v>1069</v>
      </c>
      <c r="B1038" s="5" t="s">
        <v>1940</v>
      </c>
      <c r="C1038" s="6">
        <v>5.3968685092999999</v>
      </c>
      <c r="D1038" s="308">
        <v>0.7823</v>
      </c>
      <c r="E1038" s="141">
        <v>1.0249999999999999</v>
      </c>
      <c r="F1038" s="191">
        <v>1.25</v>
      </c>
      <c r="G1038" s="99">
        <v>0.8</v>
      </c>
      <c r="H1038" s="194" t="s">
        <v>1656</v>
      </c>
      <c r="I1038" s="195" t="s">
        <v>1657</v>
      </c>
    </row>
    <row r="1039" spans="1:9" ht="12.6">
      <c r="A1039" s="190" t="s">
        <v>1070</v>
      </c>
      <c r="B1039" s="5" t="s">
        <v>1940</v>
      </c>
      <c r="C1039" s="6">
        <v>7.8520942407999996</v>
      </c>
      <c r="D1039" s="308">
        <v>1.2121999999999999</v>
      </c>
      <c r="E1039" s="141">
        <v>1.0249999999999999</v>
      </c>
      <c r="F1039" s="191">
        <v>2.2999999999999998</v>
      </c>
      <c r="G1039" s="99">
        <v>0.8</v>
      </c>
      <c r="H1039" s="194" t="s">
        <v>1656</v>
      </c>
      <c r="I1039" s="195" t="s">
        <v>1658</v>
      </c>
    </row>
    <row r="1040" spans="1:9" ht="12.6">
      <c r="A1040" s="202" t="s">
        <v>1071</v>
      </c>
      <c r="B1040" s="89" t="s">
        <v>1940</v>
      </c>
      <c r="C1040" s="90">
        <v>13.790523690800001</v>
      </c>
      <c r="D1040" s="309">
        <v>2.8481999999999998</v>
      </c>
      <c r="E1040" s="142">
        <v>1.0249999999999999</v>
      </c>
      <c r="F1040" s="143">
        <v>2.2999999999999998</v>
      </c>
      <c r="G1040" s="100">
        <v>0.8</v>
      </c>
      <c r="H1040" s="119" t="s">
        <v>1656</v>
      </c>
      <c r="I1040" s="197" t="s">
        <v>1658</v>
      </c>
    </row>
    <row r="1041" spans="1:9" ht="12.6">
      <c r="A1041" s="190" t="s">
        <v>1072</v>
      </c>
      <c r="B1041" s="5" t="s">
        <v>1941</v>
      </c>
      <c r="C1041" s="6">
        <v>2.2606100176999999</v>
      </c>
      <c r="D1041" s="308">
        <v>0.47949999999999998</v>
      </c>
      <c r="E1041" s="141">
        <v>1.0249999999999999</v>
      </c>
      <c r="F1041" s="191">
        <v>1.25</v>
      </c>
      <c r="G1041" s="99">
        <v>0.8</v>
      </c>
      <c r="H1041" s="200" t="s">
        <v>1656</v>
      </c>
      <c r="I1041" s="201" t="s">
        <v>1657</v>
      </c>
    </row>
    <row r="1042" spans="1:9" ht="12.6">
      <c r="A1042" s="190" t="s">
        <v>1073</v>
      </c>
      <c r="B1042" s="5" t="s">
        <v>1941</v>
      </c>
      <c r="C1042" s="6">
        <v>2.9926557415000001</v>
      </c>
      <c r="D1042" s="308">
        <v>0.60540000000000005</v>
      </c>
      <c r="E1042" s="141">
        <v>1.0249999999999999</v>
      </c>
      <c r="F1042" s="191">
        <v>1.25</v>
      </c>
      <c r="G1042" s="99">
        <v>0.8</v>
      </c>
      <c r="H1042" s="194" t="s">
        <v>1656</v>
      </c>
      <c r="I1042" s="195" t="s">
        <v>1657</v>
      </c>
    </row>
    <row r="1043" spans="1:9" ht="12.6">
      <c r="A1043" s="190" t="s">
        <v>1074</v>
      </c>
      <c r="B1043" s="5" t="s">
        <v>1941</v>
      </c>
      <c r="C1043" s="6">
        <v>4.4010836067000003</v>
      </c>
      <c r="D1043" s="308">
        <v>0.86619999999999997</v>
      </c>
      <c r="E1043" s="141">
        <v>1.0249999999999999</v>
      </c>
      <c r="F1043" s="191">
        <v>2.2999999999999998</v>
      </c>
      <c r="G1043" s="99">
        <v>0.8</v>
      </c>
      <c r="H1043" s="194" t="s">
        <v>1656</v>
      </c>
      <c r="I1043" s="195" t="s">
        <v>1658</v>
      </c>
    </row>
    <row r="1044" spans="1:9" ht="12.6">
      <c r="A1044" s="202" t="s">
        <v>1075</v>
      </c>
      <c r="B1044" s="89" t="s">
        <v>1941</v>
      </c>
      <c r="C1044" s="90">
        <v>7.9422449930000001</v>
      </c>
      <c r="D1044" s="309">
        <v>1.6178999999999999</v>
      </c>
      <c r="E1044" s="142">
        <v>1.0249999999999999</v>
      </c>
      <c r="F1044" s="143">
        <v>2.2999999999999998</v>
      </c>
      <c r="G1044" s="100">
        <v>0.8</v>
      </c>
      <c r="H1044" s="119" t="s">
        <v>1656</v>
      </c>
      <c r="I1044" s="197" t="s">
        <v>1658</v>
      </c>
    </row>
    <row r="1045" spans="1:9" ht="12.6">
      <c r="A1045" s="190" t="s">
        <v>1076</v>
      </c>
      <c r="B1045" s="5" t="s">
        <v>1942</v>
      </c>
      <c r="C1045" s="6">
        <v>3.9025341131000002</v>
      </c>
      <c r="D1045" s="308">
        <v>1.4965999999999999</v>
      </c>
      <c r="E1045" s="141">
        <v>1.0249999999999999</v>
      </c>
      <c r="F1045" s="191">
        <v>1.25</v>
      </c>
      <c r="G1045" s="99">
        <v>0.8</v>
      </c>
      <c r="H1045" s="200" t="s">
        <v>1656</v>
      </c>
      <c r="I1045" s="201" t="s">
        <v>1657</v>
      </c>
    </row>
    <row r="1046" spans="1:9" ht="12.6">
      <c r="A1046" s="190" t="s">
        <v>1077</v>
      </c>
      <c r="B1046" s="5" t="s">
        <v>1942</v>
      </c>
      <c r="C1046" s="6">
        <v>6.3834615384999998</v>
      </c>
      <c r="D1046" s="308">
        <v>2.0581999999999998</v>
      </c>
      <c r="E1046" s="141">
        <v>1.0249999999999999</v>
      </c>
      <c r="F1046" s="191">
        <v>1.25</v>
      </c>
      <c r="G1046" s="99">
        <v>0.8</v>
      </c>
      <c r="H1046" s="194" t="s">
        <v>1656</v>
      </c>
      <c r="I1046" s="195" t="s">
        <v>1657</v>
      </c>
    </row>
    <row r="1047" spans="1:9" ht="12.6">
      <c r="A1047" s="190" t="s">
        <v>1078</v>
      </c>
      <c r="B1047" s="5" t="s">
        <v>1942</v>
      </c>
      <c r="C1047" s="6">
        <v>11.7515006002</v>
      </c>
      <c r="D1047" s="308">
        <v>3.5550000000000002</v>
      </c>
      <c r="E1047" s="141">
        <v>1.0249999999999999</v>
      </c>
      <c r="F1047" s="191">
        <v>2.2999999999999998</v>
      </c>
      <c r="G1047" s="99">
        <v>0.8</v>
      </c>
      <c r="H1047" s="194" t="s">
        <v>1656</v>
      </c>
      <c r="I1047" s="195" t="s">
        <v>1658</v>
      </c>
    </row>
    <row r="1048" spans="1:9" ht="12.6">
      <c r="A1048" s="202" t="s">
        <v>1079</v>
      </c>
      <c r="B1048" s="89" t="s">
        <v>1942</v>
      </c>
      <c r="C1048" s="90">
        <v>24.194278903499999</v>
      </c>
      <c r="D1048" s="309">
        <v>7.1106999999999996</v>
      </c>
      <c r="E1048" s="142">
        <v>1.0249999999999999</v>
      </c>
      <c r="F1048" s="143">
        <v>2.2999999999999998</v>
      </c>
      <c r="G1048" s="100">
        <v>0.8</v>
      </c>
      <c r="H1048" s="119" t="s">
        <v>1656</v>
      </c>
      <c r="I1048" s="197" t="s">
        <v>1658</v>
      </c>
    </row>
    <row r="1049" spans="1:9" ht="12.6">
      <c r="A1049" s="190" t="s">
        <v>1080</v>
      </c>
      <c r="B1049" s="5" t="s">
        <v>1943</v>
      </c>
      <c r="C1049" s="6">
        <v>2.7154236060999999</v>
      </c>
      <c r="D1049" s="308">
        <v>1.0904</v>
      </c>
      <c r="E1049" s="141">
        <v>1.0249999999999999</v>
      </c>
      <c r="F1049" s="191">
        <v>1.25</v>
      </c>
      <c r="G1049" s="99">
        <v>0.8</v>
      </c>
      <c r="H1049" s="200" t="s">
        <v>1656</v>
      </c>
      <c r="I1049" s="201" t="s">
        <v>1657</v>
      </c>
    </row>
    <row r="1050" spans="1:9" ht="12.6">
      <c r="A1050" s="190" t="s">
        <v>1081</v>
      </c>
      <c r="B1050" s="5" t="s">
        <v>1943</v>
      </c>
      <c r="C1050" s="6">
        <v>4.8883447599999998</v>
      </c>
      <c r="D1050" s="308">
        <v>1.5008999999999999</v>
      </c>
      <c r="E1050" s="141">
        <v>1.0249999999999999</v>
      </c>
      <c r="F1050" s="191">
        <v>1.25</v>
      </c>
      <c r="G1050" s="99">
        <v>0.8</v>
      </c>
      <c r="H1050" s="194" t="s">
        <v>1656</v>
      </c>
      <c r="I1050" s="195" t="s">
        <v>1657</v>
      </c>
    </row>
    <row r="1051" spans="1:9" ht="12.6">
      <c r="A1051" s="190" t="s">
        <v>1082</v>
      </c>
      <c r="B1051" s="5" t="s">
        <v>1943</v>
      </c>
      <c r="C1051" s="6">
        <v>10.9521553766</v>
      </c>
      <c r="D1051" s="308">
        <v>2.7584</v>
      </c>
      <c r="E1051" s="141">
        <v>1.0249999999999999</v>
      </c>
      <c r="F1051" s="191">
        <v>2.2999999999999998</v>
      </c>
      <c r="G1051" s="99">
        <v>0.8</v>
      </c>
      <c r="H1051" s="194" t="s">
        <v>1656</v>
      </c>
      <c r="I1051" s="195" t="s">
        <v>1658</v>
      </c>
    </row>
    <row r="1052" spans="1:9" ht="12.6">
      <c r="A1052" s="202" t="s">
        <v>1083</v>
      </c>
      <c r="B1052" s="89" t="s">
        <v>1943</v>
      </c>
      <c r="C1052" s="90">
        <v>23.395866454699998</v>
      </c>
      <c r="D1052" s="309">
        <v>6.7213000000000003</v>
      </c>
      <c r="E1052" s="142">
        <v>1.0249999999999999</v>
      </c>
      <c r="F1052" s="143">
        <v>2.2999999999999998</v>
      </c>
      <c r="G1052" s="100">
        <v>0.8</v>
      </c>
      <c r="H1052" s="119" t="s">
        <v>1656</v>
      </c>
      <c r="I1052" s="197" t="s">
        <v>1658</v>
      </c>
    </row>
    <row r="1053" spans="1:9" ht="12.6">
      <c r="A1053" s="190" t="s">
        <v>1084</v>
      </c>
      <c r="B1053" s="5" t="s">
        <v>1944</v>
      </c>
      <c r="C1053" s="6">
        <v>5.2800546447999999</v>
      </c>
      <c r="D1053" s="308">
        <v>1.2675000000000001</v>
      </c>
      <c r="E1053" s="141">
        <v>1.0249999999999999</v>
      </c>
      <c r="F1053" s="191">
        <v>1.25</v>
      </c>
      <c r="G1053" s="99">
        <v>0.8</v>
      </c>
      <c r="H1053" s="200" t="s">
        <v>1656</v>
      </c>
      <c r="I1053" s="201" t="s">
        <v>1657</v>
      </c>
    </row>
    <row r="1054" spans="1:9" ht="12.6">
      <c r="A1054" s="190" t="s">
        <v>1085</v>
      </c>
      <c r="B1054" s="5" t="s">
        <v>1944</v>
      </c>
      <c r="C1054" s="6">
        <v>8.2390243902000009</v>
      </c>
      <c r="D1054" s="308">
        <v>2.0926999999999998</v>
      </c>
      <c r="E1054" s="141">
        <v>1.0249999999999999</v>
      </c>
      <c r="F1054" s="191">
        <v>1.25</v>
      </c>
      <c r="G1054" s="99">
        <v>0.8</v>
      </c>
      <c r="H1054" s="194" t="s">
        <v>1656</v>
      </c>
      <c r="I1054" s="195" t="s">
        <v>1657</v>
      </c>
    </row>
    <row r="1055" spans="1:9" ht="12.6">
      <c r="A1055" s="190" t="s">
        <v>1086</v>
      </c>
      <c r="B1055" s="5" t="s">
        <v>1944</v>
      </c>
      <c r="C1055" s="6">
        <v>16.7266369994</v>
      </c>
      <c r="D1055" s="308">
        <v>4.0229999999999997</v>
      </c>
      <c r="E1055" s="141">
        <v>1.0249999999999999</v>
      </c>
      <c r="F1055" s="191">
        <v>2.2999999999999998</v>
      </c>
      <c r="G1055" s="99">
        <v>0.8</v>
      </c>
      <c r="H1055" s="194" t="s">
        <v>1656</v>
      </c>
      <c r="I1055" s="195" t="s">
        <v>1658</v>
      </c>
    </row>
    <row r="1056" spans="1:9" ht="12.6">
      <c r="A1056" s="202" t="s">
        <v>1087</v>
      </c>
      <c r="B1056" s="89" t="s">
        <v>1944</v>
      </c>
      <c r="C1056" s="90">
        <v>28.901657458599999</v>
      </c>
      <c r="D1056" s="309">
        <v>7.6702000000000004</v>
      </c>
      <c r="E1056" s="142">
        <v>1.0249999999999999</v>
      </c>
      <c r="F1056" s="143">
        <v>2.2999999999999998</v>
      </c>
      <c r="G1056" s="99">
        <v>0.8</v>
      </c>
      <c r="H1056" s="120" t="s">
        <v>1656</v>
      </c>
      <c r="I1056" s="121" t="s">
        <v>1658</v>
      </c>
    </row>
    <row r="1057" spans="1:9" ht="12.6">
      <c r="A1057" s="190" t="s">
        <v>1088</v>
      </c>
      <c r="B1057" s="5" t="s">
        <v>1945</v>
      </c>
      <c r="C1057" s="6">
        <v>4.1301247771999998</v>
      </c>
      <c r="D1057" s="308">
        <v>1.0737000000000001</v>
      </c>
      <c r="E1057" s="141">
        <v>1.0249999999999999</v>
      </c>
      <c r="F1057" s="191">
        <v>1.25</v>
      </c>
      <c r="G1057" s="118">
        <v>0.8</v>
      </c>
      <c r="H1057" s="122" t="s">
        <v>1656</v>
      </c>
      <c r="I1057" s="204" t="s">
        <v>1657</v>
      </c>
    </row>
    <row r="1058" spans="1:9" ht="12.6">
      <c r="A1058" s="190" t="s">
        <v>1089</v>
      </c>
      <c r="B1058" s="5" t="s">
        <v>1945</v>
      </c>
      <c r="C1058" s="6">
        <v>5.3438289601999998</v>
      </c>
      <c r="D1058" s="308">
        <v>1.2398</v>
      </c>
      <c r="E1058" s="141">
        <v>1.0249999999999999</v>
      </c>
      <c r="F1058" s="191">
        <v>1.25</v>
      </c>
      <c r="G1058" s="99">
        <v>0.8</v>
      </c>
      <c r="H1058" s="200" t="s">
        <v>1656</v>
      </c>
      <c r="I1058" s="201" t="s">
        <v>1657</v>
      </c>
    </row>
    <row r="1059" spans="1:9" ht="12.6">
      <c r="A1059" s="190" t="s">
        <v>1090</v>
      </c>
      <c r="B1059" s="5" t="s">
        <v>1945</v>
      </c>
      <c r="C1059" s="6">
        <v>8.6681577203</v>
      </c>
      <c r="D1059" s="308">
        <v>1.9192</v>
      </c>
      <c r="E1059" s="141">
        <v>1.0249999999999999</v>
      </c>
      <c r="F1059" s="191">
        <v>2.2999999999999998</v>
      </c>
      <c r="G1059" s="99">
        <v>0.8</v>
      </c>
      <c r="H1059" s="205" t="s">
        <v>1656</v>
      </c>
      <c r="I1059" s="206" t="s">
        <v>1658</v>
      </c>
    </row>
    <row r="1060" spans="1:9" ht="12.6">
      <c r="A1060" s="202" t="s">
        <v>1091</v>
      </c>
      <c r="B1060" s="89" t="s">
        <v>1945</v>
      </c>
      <c r="C1060" s="90">
        <v>16.100762527200001</v>
      </c>
      <c r="D1060" s="309">
        <v>4.0366</v>
      </c>
      <c r="E1060" s="142">
        <v>1.0249999999999999</v>
      </c>
      <c r="F1060" s="143">
        <v>2.2999999999999998</v>
      </c>
      <c r="G1060" s="100">
        <v>0.8</v>
      </c>
      <c r="H1060" s="207" t="s">
        <v>1656</v>
      </c>
      <c r="I1060" s="208" t="s">
        <v>1658</v>
      </c>
    </row>
    <row r="1061" spans="1:9" ht="12.6">
      <c r="A1061" s="190" t="s">
        <v>1092</v>
      </c>
      <c r="B1061" s="5" t="s">
        <v>1946</v>
      </c>
      <c r="C1061" s="6">
        <v>3.1850899742999998</v>
      </c>
      <c r="D1061" s="308">
        <v>0.72560000000000002</v>
      </c>
      <c r="E1061" s="141">
        <v>1.0249999999999999</v>
      </c>
      <c r="F1061" s="191">
        <v>1.25</v>
      </c>
      <c r="G1061" s="99">
        <v>0.8</v>
      </c>
      <c r="H1061" s="200" t="s">
        <v>1656</v>
      </c>
      <c r="I1061" s="201" t="s">
        <v>1657</v>
      </c>
    </row>
    <row r="1062" spans="1:9" ht="12.6">
      <c r="A1062" s="190" t="s">
        <v>1093</v>
      </c>
      <c r="B1062" s="5" t="s">
        <v>1946</v>
      </c>
      <c r="C1062" s="6">
        <v>5.3406040268000003</v>
      </c>
      <c r="D1062" s="308">
        <v>1.5169999999999999</v>
      </c>
      <c r="E1062" s="141">
        <v>1.0249999999999999</v>
      </c>
      <c r="F1062" s="191">
        <v>1.25</v>
      </c>
      <c r="G1062" s="99">
        <v>0.8</v>
      </c>
      <c r="H1062" s="205" t="s">
        <v>1656</v>
      </c>
      <c r="I1062" s="206" t="s">
        <v>1657</v>
      </c>
    </row>
    <row r="1063" spans="1:9" ht="12.6">
      <c r="A1063" s="190" t="s">
        <v>1094</v>
      </c>
      <c r="B1063" s="5" t="s">
        <v>1946</v>
      </c>
      <c r="C1063" s="6">
        <v>8.1017543859999996</v>
      </c>
      <c r="D1063" s="308">
        <v>2.2208999999999999</v>
      </c>
      <c r="E1063" s="141">
        <v>1.0249999999999999</v>
      </c>
      <c r="F1063" s="191">
        <v>2.2999999999999998</v>
      </c>
      <c r="G1063" s="99">
        <v>0.8</v>
      </c>
      <c r="H1063" s="205" t="s">
        <v>1656</v>
      </c>
      <c r="I1063" s="206" t="s">
        <v>1658</v>
      </c>
    </row>
    <row r="1064" spans="1:9" ht="12.6">
      <c r="A1064" s="202" t="s">
        <v>1095</v>
      </c>
      <c r="B1064" s="89" t="s">
        <v>1946</v>
      </c>
      <c r="C1064" s="90">
        <v>13.5283018868</v>
      </c>
      <c r="D1064" s="309">
        <v>4.1083999999999996</v>
      </c>
      <c r="E1064" s="142">
        <v>1.0249999999999999</v>
      </c>
      <c r="F1064" s="143">
        <v>2.2999999999999998</v>
      </c>
      <c r="G1064" s="100">
        <v>0.8</v>
      </c>
      <c r="H1064" s="207" t="s">
        <v>1656</v>
      </c>
      <c r="I1064" s="208" t="s">
        <v>1658</v>
      </c>
    </row>
    <row r="1065" spans="1:9" ht="12.6">
      <c r="A1065" s="190" t="s">
        <v>1096</v>
      </c>
      <c r="B1065" s="5" t="s">
        <v>1947</v>
      </c>
      <c r="C1065" s="6">
        <v>2.8291457285999999</v>
      </c>
      <c r="D1065" s="308">
        <v>0.66710000000000003</v>
      </c>
      <c r="E1065" s="141">
        <v>1.0249999999999999</v>
      </c>
      <c r="F1065" s="191">
        <v>1.25</v>
      </c>
      <c r="G1065" s="99">
        <v>0.8</v>
      </c>
      <c r="H1065" s="200" t="s">
        <v>1656</v>
      </c>
      <c r="I1065" s="201" t="s">
        <v>1657</v>
      </c>
    </row>
    <row r="1066" spans="1:9" ht="12.6">
      <c r="A1066" s="190" t="s">
        <v>1097</v>
      </c>
      <c r="B1066" s="5" t="s">
        <v>1947</v>
      </c>
      <c r="C1066" s="6">
        <v>4.0208822762</v>
      </c>
      <c r="D1066" s="308">
        <v>0.78610000000000002</v>
      </c>
      <c r="E1066" s="141">
        <v>1.0249999999999999</v>
      </c>
      <c r="F1066" s="191">
        <v>1.25</v>
      </c>
      <c r="G1066" s="99">
        <v>0.8</v>
      </c>
      <c r="H1066" s="205" t="s">
        <v>1656</v>
      </c>
      <c r="I1066" s="206" t="s">
        <v>1657</v>
      </c>
    </row>
    <row r="1067" spans="1:9" ht="12.6">
      <c r="A1067" s="190" t="s">
        <v>1098</v>
      </c>
      <c r="B1067" s="5" t="s">
        <v>1947</v>
      </c>
      <c r="C1067" s="6">
        <v>6.5224027573000001</v>
      </c>
      <c r="D1067" s="308">
        <v>1.2648999999999999</v>
      </c>
      <c r="E1067" s="141">
        <v>1.0249999999999999</v>
      </c>
      <c r="F1067" s="191">
        <v>2.2999999999999998</v>
      </c>
      <c r="G1067" s="99">
        <v>0.8</v>
      </c>
      <c r="H1067" s="205" t="s">
        <v>1656</v>
      </c>
      <c r="I1067" s="206" t="s">
        <v>1658</v>
      </c>
    </row>
    <row r="1068" spans="1:9" ht="12.6">
      <c r="A1068" s="202" t="s">
        <v>1099</v>
      </c>
      <c r="B1068" s="89" t="s">
        <v>1947</v>
      </c>
      <c r="C1068" s="90">
        <v>11.6958224543</v>
      </c>
      <c r="D1068" s="309">
        <v>2.4485000000000001</v>
      </c>
      <c r="E1068" s="142">
        <v>1.0249999999999999</v>
      </c>
      <c r="F1068" s="143">
        <v>2.2999999999999998</v>
      </c>
      <c r="G1068" s="100">
        <v>0.8</v>
      </c>
      <c r="H1068" s="207" t="s">
        <v>1656</v>
      </c>
      <c r="I1068" s="208" t="s">
        <v>1658</v>
      </c>
    </row>
    <row r="1069" spans="1:9" ht="12.6">
      <c r="A1069" s="190" t="s">
        <v>1645</v>
      </c>
      <c r="B1069" s="5" t="s">
        <v>1948</v>
      </c>
      <c r="C1069" s="6">
        <v>4.4166666667000003</v>
      </c>
      <c r="D1069" s="308">
        <v>0.60719999999999996</v>
      </c>
      <c r="E1069" s="141">
        <v>1.0249999999999999</v>
      </c>
      <c r="F1069" s="191">
        <v>1.25</v>
      </c>
      <c r="G1069" s="99">
        <v>0.8</v>
      </c>
      <c r="H1069" s="200" t="s">
        <v>1656</v>
      </c>
      <c r="I1069" s="201" t="s">
        <v>1657</v>
      </c>
    </row>
    <row r="1070" spans="1:9" ht="12.6">
      <c r="A1070" s="190" t="s">
        <v>1646</v>
      </c>
      <c r="B1070" s="5" t="s">
        <v>1948</v>
      </c>
      <c r="C1070" s="6">
        <v>4.4750957853999997</v>
      </c>
      <c r="D1070" s="308">
        <v>0.88539999999999996</v>
      </c>
      <c r="E1070" s="141">
        <v>1.0249999999999999</v>
      </c>
      <c r="F1070" s="191">
        <v>1.25</v>
      </c>
      <c r="G1070" s="99">
        <v>0.8</v>
      </c>
      <c r="H1070" s="205" t="s">
        <v>1656</v>
      </c>
      <c r="I1070" s="206" t="s">
        <v>1657</v>
      </c>
    </row>
    <row r="1071" spans="1:9" ht="12.6">
      <c r="A1071" s="190" t="s">
        <v>1647</v>
      </c>
      <c r="B1071" s="5" t="s">
        <v>1948</v>
      </c>
      <c r="C1071" s="6">
        <v>11.1915452591</v>
      </c>
      <c r="D1071" s="308">
        <v>2.3087</v>
      </c>
      <c r="E1071" s="141">
        <v>1.0249999999999999</v>
      </c>
      <c r="F1071" s="191">
        <v>2.2999999999999998</v>
      </c>
      <c r="G1071" s="99">
        <v>0.8</v>
      </c>
      <c r="H1071" s="205" t="s">
        <v>1656</v>
      </c>
      <c r="I1071" s="206" t="s">
        <v>1658</v>
      </c>
    </row>
    <row r="1072" spans="1:9" ht="12.6">
      <c r="A1072" s="202" t="s">
        <v>1648</v>
      </c>
      <c r="B1072" s="89" t="s">
        <v>1948</v>
      </c>
      <c r="C1072" s="90">
        <v>26.638203668599999</v>
      </c>
      <c r="D1072" s="309">
        <v>6.3677999999999999</v>
      </c>
      <c r="E1072" s="142">
        <v>1.0249999999999999</v>
      </c>
      <c r="F1072" s="143">
        <v>2.2999999999999998</v>
      </c>
      <c r="G1072" s="100">
        <v>0.8</v>
      </c>
      <c r="H1072" s="207" t="s">
        <v>1656</v>
      </c>
      <c r="I1072" s="208" t="s">
        <v>1658</v>
      </c>
    </row>
    <row r="1073" spans="1:9" ht="12.6">
      <c r="A1073" s="190" t="s">
        <v>1649</v>
      </c>
      <c r="B1073" s="5" t="s">
        <v>1949</v>
      </c>
      <c r="C1073" s="6">
        <v>2.8076728924999999</v>
      </c>
      <c r="D1073" s="308">
        <v>0.79949999999999999</v>
      </c>
      <c r="E1073" s="141">
        <v>1.0249999999999999</v>
      </c>
      <c r="F1073" s="191">
        <v>1.25</v>
      </c>
      <c r="G1073" s="99">
        <v>0.8</v>
      </c>
      <c r="H1073" s="200" t="s">
        <v>1656</v>
      </c>
      <c r="I1073" s="201" t="s">
        <v>1657</v>
      </c>
    </row>
    <row r="1074" spans="1:9" ht="12.6">
      <c r="A1074" s="190" t="s">
        <v>1650</v>
      </c>
      <c r="B1074" s="5" t="s">
        <v>1949</v>
      </c>
      <c r="C1074" s="6">
        <v>3.5386583103999998</v>
      </c>
      <c r="D1074" s="308">
        <v>0.95099999999999996</v>
      </c>
      <c r="E1074" s="141">
        <v>1.0249999999999999</v>
      </c>
      <c r="F1074" s="191">
        <v>1.25</v>
      </c>
      <c r="G1074" s="99">
        <v>0.8</v>
      </c>
      <c r="H1074" s="205" t="s">
        <v>1656</v>
      </c>
      <c r="I1074" s="206" t="s">
        <v>1657</v>
      </c>
    </row>
    <row r="1075" spans="1:9" ht="12.6">
      <c r="A1075" s="190" t="s">
        <v>1651</v>
      </c>
      <c r="B1075" s="5" t="s">
        <v>1949</v>
      </c>
      <c r="C1075" s="6">
        <v>5.4331574812000003</v>
      </c>
      <c r="D1075" s="308">
        <v>1.4923</v>
      </c>
      <c r="E1075" s="141">
        <v>1.0249999999999999</v>
      </c>
      <c r="F1075" s="191">
        <v>2.2999999999999998</v>
      </c>
      <c r="G1075" s="99">
        <v>0.8</v>
      </c>
      <c r="H1075" s="205" t="s">
        <v>1656</v>
      </c>
      <c r="I1075" s="206" t="s">
        <v>1658</v>
      </c>
    </row>
    <row r="1076" spans="1:9" ht="12.6">
      <c r="A1076" s="202" t="s">
        <v>1652</v>
      </c>
      <c r="B1076" s="89" t="s">
        <v>1949</v>
      </c>
      <c r="C1076" s="90">
        <v>13.924137931000001</v>
      </c>
      <c r="D1076" s="309">
        <v>3.5209999999999999</v>
      </c>
      <c r="E1076" s="142">
        <v>1.0249999999999999</v>
      </c>
      <c r="F1076" s="143">
        <v>2.2999999999999998</v>
      </c>
      <c r="G1076" s="100">
        <v>0.8</v>
      </c>
      <c r="H1076" s="207" t="s">
        <v>1656</v>
      </c>
      <c r="I1076" s="208" t="s">
        <v>1658</v>
      </c>
    </row>
    <row r="1077" spans="1:9" ht="12.6">
      <c r="A1077" s="190" t="s">
        <v>1100</v>
      </c>
      <c r="B1077" s="5" t="s">
        <v>1950</v>
      </c>
      <c r="C1077" s="6">
        <v>4.5515507125000001</v>
      </c>
      <c r="D1077" s="308">
        <v>1.0652999999999999</v>
      </c>
      <c r="E1077" s="141">
        <v>1.0249999999999999</v>
      </c>
      <c r="F1077" s="191">
        <v>1.25</v>
      </c>
      <c r="G1077" s="99">
        <v>0.8</v>
      </c>
      <c r="H1077" s="200" t="s">
        <v>1656</v>
      </c>
      <c r="I1077" s="201" t="s">
        <v>1657</v>
      </c>
    </row>
    <row r="1078" spans="1:9" ht="12.6">
      <c r="A1078" s="190" t="s">
        <v>1101</v>
      </c>
      <c r="B1078" s="5" t="s">
        <v>1950</v>
      </c>
      <c r="C1078" s="6">
        <v>6.4890575361999998</v>
      </c>
      <c r="D1078" s="308">
        <v>1.5002</v>
      </c>
      <c r="E1078" s="141">
        <v>1.0249999999999999</v>
      </c>
      <c r="F1078" s="191">
        <v>1.25</v>
      </c>
      <c r="G1078" s="99">
        <v>0.8</v>
      </c>
      <c r="H1078" s="205" t="s">
        <v>1656</v>
      </c>
      <c r="I1078" s="206" t="s">
        <v>1657</v>
      </c>
    </row>
    <row r="1079" spans="1:9" ht="12.6">
      <c r="A1079" s="190" t="s">
        <v>1102</v>
      </c>
      <c r="B1079" s="5" t="s">
        <v>1950</v>
      </c>
      <c r="C1079" s="6">
        <v>10.85529212</v>
      </c>
      <c r="D1079" s="308">
        <v>2.5760999999999998</v>
      </c>
      <c r="E1079" s="141">
        <v>1.0249999999999999</v>
      </c>
      <c r="F1079" s="191">
        <v>2.2999999999999998</v>
      </c>
      <c r="G1079" s="99">
        <v>0.8</v>
      </c>
      <c r="H1079" s="205" t="s">
        <v>1656</v>
      </c>
      <c r="I1079" s="206" t="s">
        <v>1658</v>
      </c>
    </row>
    <row r="1080" spans="1:9" ht="12.6">
      <c r="A1080" s="202" t="s">
        <v>1103</v>
      </c>
      <c r="B1080" s="89" t="s">
        <v>1950</v>
      </c>
      <c r="C1080" s="90">
        <v>18.629434688</v>
      </c>
      <c r="D1080" s="309">
        <v>5.2644000000000002</v>
      </c>
      <c r="E1080" s="142">
        <v>1.0249999999999999</v>
      </c>
      <c r="F1080" s="143">
        <v>2.2999999999999998</v>
      </c>
      <c r="G1080" s="100">
        <v>0.8</v>
      </c>
      <c r="H1080" s="207" t="s">
        <v>1656</v>
      </c>
      <c r="I1080" s="208" t="s">
        <v>1658</v>
      </c>
    </row>
    <row r="1081" spans="1:9" ht="12.6">
      <c r="A1081" s="190" t="s">
        <v>1104</v>
      </c>
      <c r="B1081" s="5" t="s">
        <v>1951</v>
      </c>
      <c r="C1081" s="6">
        <v>4.4698095679999996</v>
      </c>
      <c r="D1081" s="308">
        <v>1.0227999999999999</v>
      </c>
      <c r="E1081" s="141">
        <v>1.0249999999999999</v>
      </c>
      <c r="F1081" s="191">
        <v>1.25</v>
      </c>
      <c r="G1081" s="99">
        <v>0.8</v>
      </c>
      <c r="H1081" s="200" t="s">
        <v>1656</v>
      </c>
      <c r="I1081" s="201" t="s">
        <v>1657</v>
      </c>
    </row>
    <row r="1082" spans="1:9" ht="12.6">
      <c r="A1082" s="190" t="s">
        <v>1105</v>
      </c>
      <c r="B1082" s="5" t="s">
        <v>1951</v>
      </c>
      <c r="C1082" s="6">
        <v>6.2612968956000001</v>
      </c>
      <c r="D1082" s="308">
        <v>1.4152</v>
      </c>
      <c r="E1082" s="141">
        <v>1.0249999999999999</v>
      </c>
      <c r="F1082" s="191">
        <v>1.25</v>
      </c>
      <c r="G1082" s="99">
        <v>0.8</v>
      </c>
      <c r="H1082" s="205" t="s">
        <v>1656</v>
      </c>
      <c r="I1082" s="206" t="s">
        <v>1657</v>
      </c>
    </row>
    <row r="1083" spans="1:9" ht="12.6">
      <c r="A1083" s="190" t="s">
        <v>1106</v>
      </c>
      <c r="B1083" s="5" t="s">
        <v>1951</v>
      </c>
      <c r="C1083" s="6">
        <v>10.9349465194</v>
      </c>
      <c r="D1083" s="308">
        <v>2.5619000000000001</v>
      </c>
      <c r="E1083" s="141">
        <v>1.0249999999999999</v>
      </c>
      <c r="F1083" s="191">
        <v>2.2999999999999998</v>
      </c>
      <c r="G1083" s="99">
        <v>0.8</v>
      </c>
      <c r="H1083" s="205" t="s">
        <v>1656</v>
      </c>
      <c r="I1083" s="206" t="s">
        <v>1658</v>
      </c>
    </row>
    <row r="1084" spans="1:9" ht="12.6">
      <c r="A1084" s="202" t="s">
        <v>1107</v>
      </c>
      <c r="B1084" s="89" t="s">
        <v>1951</v>
      </c>
      <c r="C1084" s="90">
        <v>19.3921641791</v>
      </c>
      <c r="D1084" s="309">
        <v>5.2728000000000002</v>
      </c>
      <c r="E1084" s="142">
        <v>1.0249999999999999</v>
      </c>
      <c r="F1084" s="143">
        <v>2.2999999999999998</v>
      </c>
      <c r="G1084" s="209">
        <v>0.8</v>
      </c>
      <c r="H1084" s="210" t="s">
        <v>1656</v>
      </c>
      <c r="I1084" s="211" t="s">
        <v>1658</v>
      </c>
    </row>
    <row r="1085" spans="1:9" ht="12.6">
      <c r="A1085" s="190" t="s">
        <v>1108</v>
      </c>
      <c r="B1085" s="5" t="s">
        <v>1952</v>
      </c>
      <c r="C1085" s="6">
        <v>3.2264713621999999</v>
      </c>
      <c r="D1085" s="308">
        <v>0.53569999999999995</v>
      </c>
      <c r="E1085" s="141">
        <v>1.0249999999999999</v>
      </c>
      <c r="F1085" s="191">
        <v>1.25</v>
      </c>
      <c r="G1085" s="99">
        <v>0.8</v>
      </c>
      <c r="H1085" s="212" t="s">
        <v>1656</v>
      </c>
      <c r="I1085" s="213" t="s">
        <v>1657</v>
      </c>
    </row>
    <row r="1086" spans="1:9" ht="12.6">
      <c r="A1086" s="190" t="s">
        <v>1109</v>
      </c>
      <c r="B1086" s="5" t="s">
        <v>1952</v>
      </c>
      <c r="C1086" s="6">
        <v>4.2380486626999998</v>
      </c>
      <c r="D1086" s="308">
        <v>0.71909999999999996</v>
      </c>
      <c r="E1086" s="141">
        <v>1.0249999999999999</v>
      </c>
      <c r="F1086" s="191">
        <v>1.25</v>
      </c>
      <c r="G1086" s="99">
        <v>0.8</v>
      </c>
      <c r="H1086" s="7" t="s">
        <v>1656</v>
      </c>
      <c r="I1086" s="214" t="s">
        <v>1657</v>
      </c>
    </row>
    <row r="1087" spans="1:9" ht="12.6">
      <c r="A1087" s="190" t="s">
        <v>1110</v>
      </c>
      <c r="B1087" s="5" t="s">
        <v>1952</v>
      </c>
      <c r="C1087" s="6">
        <v>6.3215119180999997</v>
      </c>
      <c r="D1087" s="308">
        <v>1.1760999999999999</v>
      </c>
      <c r="E1087" s="141">
        <v>1.0249999999999999</v>
      </c>
      <c r="F1087" s="191">
        <v>2.2999999999999998</v>
      </c>
      <c r="G1087" s="99">
        <v>0.8</v>
      </c>
      <c r="H1087" s="7" t="s">
        <v>1656</v>
      </c>
      <c r="I1087" s="214" t="s">
        <v>1658</v>
      </c>
    </row>
    <row r="1088" spans="1:9" ht="12.6">
      <c r="A1088" s="202" t="s">
        <v>1111</v>
      </c>
      <c r="B1088" s="89" t="s">
        <v>1952</v>
      </c>
      <c r="C1088" s="90">
        <v>10.884934445200001</v>
      </c>
      <c r="D1088" s="309">
        <v>2.5922999999999998</v>
      </c>
      <c r="E1088" s="142">
        <v>1.0249999999999999</v>
      </c>
      <c r="F1088" s="143">
        <v>2.2999999999999998</v>
      </c>
      <c r="G1088" s="100">
        <v>0.8</v>
      </c>
      <c r="H1088" s="215" t="s">
        <v>1656</v>
      </c>
      <c r="I1088" s="216" t="s">
        <v>1658</v>
      </c>
    </row>
    <row r="1089" spans="1:9" ht="12.6">
      <c r="A1089" s="190" t="s">
        <v>1112</v>
      </c>
      <c r="B1089" s="5" t="s">
        <v>1953</v>
      </c>
      <c r="C1089" s="6">
        <v>3.5242107628000001</v>
      </c>
      <c r="D1089" s="308">
        <v>0.56299999999999994</v>
      </c>
      <c r="E1089" s="141">
        <v>1.0249999999999999</v>
      </c>
      <c r="F1089" s="191">
        <v>1.25</v>
      </c>
      <c r="G1089" s="99">
        <v>0.8</v>
      </c>
      <c r="H1089" s="200" t="s">
        <v>1656</v>
      </c>
      <c r="I1089" s="201" t="s">
        <v>1657</v>
      </c>
    </row>
    <row r="1090" spans="1:9" ht="12.6">
      <c r="A1090" s="190" t="s">
        <v>1113</v>
      </c>
      <c r="B1090" s="5" t="s">
        <v>1953</v>
      </c>
      <c r="C1090" s="6">
        <v>4.4784502314000001</v>
      </c>
      <c r="D1090" s="308">
        <v>0.74719999999999998</v>
      </c>
      <c r="E1090" s="141">
        <v>1.0249999999999999</v>
      </c>
      <c r="F1090" s="191">
        <v>1.25</v>
      </c>
      <c r="G1090" s="99">
        <v>0.8</v>
      </c>
      <c r="H1090" s="205" t="s">
        <v>1656</v>
      </c>
      <c r="I1090" s="206" t="s">
        <v>1657</v>
      </c>
    </row>
    <row r="1091" spans="1:9" ht="12.6">
      <c r="A1091" s="190" t="s">
        <v>1114</v>
      </c>
      <c r="B1091" s="5" t="s">
        <v>1953</v>
      </c>
      <c r="C1091" s="6">
        <v>6.7226302306000001</v>
      </c>
      <c r="D1091" s="308">
        <v>1.2506999999999999</v>
      </c>
      <c r="E1091" s="141">
        <v>1.0249999999999999</v>
      </c>
      <c r="F1091" s="191">
        <v>2.2999999999999998</v>
      </c>
      <c r="G1091" s="99">
        <v>0.8</v>
      </c>
      <c r="H1091" s="205" t="s">
        <v>1656</v>
      </c>
      <c r="I1091" s="206" t="s">
        <v>1658</v>
      </c>
    </row>
    <row r="1092" spans="1:9" ht="12.6">
      <c r="A1092" s="202" t="s">
        <v>1115</v>
      </c>
      <c r="B1092" s="89" t="s">
        <v>1953</v>
      </c>
      <c r="C1092" s="90">
        <v>11.059179869499999</v>
      </c>
      <c r="D1092" s="309">
        <v>2.4419</v>
      </c>
      <c r="E1092" s="142">
        <v>1.0249999999999999</v>
      </c>
      <c r="F1092" s="143">
        <v>2.2999999999999998</v>
      </c>
      <c r="G1092" s="100">
        <v>0.8</v>
      </c>
      <c r="H1092" s="207" t="s">
        <v>1656</v>
      </c>
      <c r="I1092" s="208" t="s">
        <v>1658</v>
      </c>
    </row>
    <row r="1093" spans="1:9" ht="12.6">
      <c r="A1093" s="190" t="s">
        <v>1116</v>
      </c>
      <c r="B1093" s="5" t="s">
        <v>1954</v>
      </c>
      <c r="C1093" s="6">
        <v>2.3784994401000001</v>
      </c>
      <c r="D1093" s="308">
        <v>0.43309999999999998</v>
      </c>
      <c r="E1093" s="141">
        <v>1.0249999999999999</v>
      </c>
      <c r="F1093" s="191">
        <v>1.25</v>
      </c>
      <c r="G1093" s="99">
        <v>0.8</v>
      </c>
      <c r="H1093" s="200" t="s">
        <v>1656</v>
      </c>
      <c r="I1093" s="201" t="s">
        <v>1657</v>
      </c>
    </row>
    <row r="1094" spans="1:9" ht="12.6">
      <c r="A1094" s="190" t="s">
        <v>1117</v>
      </c>
      <c r="B1094" s="5" t="s">
        <v>1954</v>
      </c>
      <c r="C1094" s="6">
        <v>3.0458734814000001</v>
      </c>
      <c r="D1094" s="308">
        <v>0.58079999999999998</v>
      </c>
      <c r="E1094" s="141">
        <v>1.0249999999999999</v>
      </c>
      <c r="F1094" s="191">
        <v>1.25</v>
      </c>
      <c r="G1094" s="99">
        <v>0.8</v>
      </c>
      <c r="H1094" s="205" t="s">
        <v>1656</v>
      </c>
      <c r="I1094" s="206" t="s">
        <v>1657</v>
      </c>
    </row>
    <row r="1095" spans="1:9" ht="12.6">
      <c r="A1095" s="190" t="s">
        <v>1118</v>
      </c>
      <c r="B1095" s="5" t="s">
        <v>1954</v>
      </c>
      <c r="C1095" s="6">
        <v>4.1167019027</v>
      </c>
      <c r="D1095" s="308">
        <v>0.79069999999999996</v>
      </c>
      <c r="E1095" s="141">
        <v>1.0249999999999999</v>
      </c>
      <c r="F1095" s="191">
        <v>2.2999999999999998</v>
      </c>
      <c r="G1095" s="99">
        <v>0.8</v>
      </c>
      <c r="H1095" s="205" t="s">
        <v>1656</v>
      </c>
      <c r="I1095" s="206" t="s">
        <v>1658</v>
      </c>
    </row>
    <row r="1096" spans="1:9" ht="12.6">
      <c r="A1096" s="202" t="s">
        <v>1119</v>
      </c>
      <c r="B1096" s="89" t="s">
        <v>1954</v>
      </c>
      <c r="C1096" s="90">
        <v>7.1786542923000001</v>
      </c>
      <c r="D1096" s="309">
        <v>1.5012000000000001</v>
      </c>
      <c r="E1096" s="142">
        <v>1.0249999999999999</v>
      </c>
      <c r="F1096" s="143">
        <v>2.2999999999999998</v>
      </c>
      <c r="G1096" s="100">
        <v>0.8</v>
      </c>
      <c r="H1096" s="207" t="s">
        <v>1656</v>
      </c>
      <c r="I1096" s="208" t="s">
        <v>1658</v>
      </c>
    </row>
    <row r="1097" spans="1:9" ht="12.6">
      <c r="A1097" s="190" t="s">
        <v>1120</v>
      </c>
      <c r="B1097" s="5" t="s">
        <v>1955</v>
      </c>
      <c r="C1097" s="6">
        <v>2.1369982547999999</v>
      </c>
      <c r="D1097" s="308">
        <v>0.38200000000000001</v>
      </c>
      <c r="E1097" s="141">
        <v>1.0249999999999999</v>
      </c>
      <c r="F1097" s="191">
        <v>1.25</v>
      </c>
      <c r="G1097" s="99">
        <v>0.8</v>
      </c>
      <c r="H1097" s="200" t="s">
        <v>1656</v>
      </c>
      <c r="I1097" s="201" t="s">
        <v>1657</v>
      </c>
    </row>
    <row r="1098" spans="1:9" ht="12.6">
      <c r="A1098" s="190" t="s">
        <v>1121</v>
      </c>
      <c r="B1098" s="5" t="s">
        <v>1955</v>
      </c>
      <c r="C1098" s="6">
        <v>2.7246189244000001</v>
      </c>
      <c r="D1098" s="308">
        <v>0.51739999999999997</v>
      </c>
      <c r="E1098" s="141">
        <v>1.0249999999999999</v>
      </c>
      <c r="F1098" s="191">
        <v>1.25</v>
      </c>
      <c r="G1098" s="99">
        <v>0.8</v>
      </c>
      <c r="H1098" s="205" t="s">
        <v>1656</v>
      </c>
      <c r="I1098" s="206" t="s">
        <v>1657</v>
      </c>
    </row>
    <row r="1099" spans="1:9" ht="12.6">
      <c r="A1099" s="190" t="s">
        <v>1122</v>
      </c>
      <c r="B1099" s="5" t="s">
        <v>1955</v>
      </c>
      <c r="C1099" s="6">
        <v>4.5700160342</v>
      </c>
      <c r="D1099" s="308">
        <v>0.83630000000000004</v>
      </c>
      <c r="E1099" s="141">
        <v>1.0249999999999999</v>
      </c>
      <c r="F1099" s="191">
        <v>2.2999999999999998</v>
      </c>
      <c r="G1099" s="99">
        <v>0.8</v>
      </c>
      <c r="H1099" s="205" t="s">
        <v>1656</v>
      </c>
      <c r="I1099" s="206" t="s">
        <v>1658</v>
      </c>
    </row>
    <row r="1100" spans="1:9" ht="12.6">
      <c r="A1100" s="202" t="s">
        <v>1123</v>
      </c>
      <c r="B1100" s="89" t="s">
        <v>1955</v>
      </c>
      <c r="C1100" s="90">
        <v>10.9012875536</v>
      </c>
      <c r="D1100" s="309">
        <v>2.7961</v>
      </c>
      <c r="E1100" s="142">
        <v>1.0249999999999999</v>
      </c>
      <c r="F1100" s="143">
        <v>2.2999999999999998</v>
      </c>
      <c r="G1100" s="100">
        <v>0.8</v>
      </c>
      <c r="H1100" s="207" t="s">
        <v>1656</v>
      </c>
      <c r="I1100" s="208" t="s">
        <v>1658</v>
      </c>
    </row>
    <row r="1101" spans="1:9" ht="12.6">
      <c r="A1101" s="190" t="s">
        <v>1124</v>
      </c>
      <c r="B1101" s="5" t="s">
        <v>1956</v>
      </c>
      <c r="C1101" s="6">
        <v>4.0318887979999998</v>
      </c>
      <c r="D1101" s="308">
        <v>0.66639999999999999</v>
      </c>
      <c r="E1101" s="141">
        <v>1.0249999999999999</v>
      </c>
      <c r="F1101" s="191">
        <v>1.25</v>
      </c>
      <c r="G1101" s="99">
        <v>0.8</v>
      </c>
      <c r="H1101" s="200" t="s">
        <v>1656</v>
      </c>
      <c r="I1101" s="201" t="s">
        <v>1657</v>
      </c>
    </row>
    <row r="1102" spans="1:9" ht="12.6">
      <c r="A1102" s="190" t="s">
        <v>1125</v>
      </c>
      <c r="B1102" s="5" t="s">
        <v>1956</v>
      </c>
      <c r="C1102" s="6">
        <v>4.7113606341000001</v>
      </c>
      <c r="D1102" s="308">
        <v>0.78620000000000001</v>
      </c>
      <c r="E1102" s="141">
        <v>1.0249999999999999</v>
      </c>
      <c r="F1102" s="191">
        <v>1.25</v>
      </c>
      <c r="G1102" s="99">
        <v>0.8</v>
      </c>
      <c r="H1102" s="205" t="s">
        <v>1656</v>
      </c>
      <c r="I1102" s="206" t="s">
        <v>1657</v>
      </c>
    </row>
    <row r="1103" spans="1:9" ht="12.6">
      <c r="A1103" s="190" t="s">
        <v>1126</v>
      </c>
      <c r="B1103" s="5" t="s">
        <v>1956</v>
      </c>
      <c r="C1103" s="6">
        <v>6.7119999999999997</v>
      </c>
      <c r="D1103" s="308">
        <v>1.2392000000000001</v>
      </c>
      <c r="E1103" s="141">
        <v>1.0249999999999999</v>
      </c>
      <c r="F1103" s="191">
        <v>2.2999999999999998</v>
      </c>
      <c r="G1103" s="99">
        <v>0.8</v>
      </c>
      <c r="H1103" s="205" t="s">
        <v>1656</v>
      </c>
      <c r="I1103" s="206" t="s">
        <v>1658</v>
      </c>
    </row>
    <row r="1104" spans="1:9" ht="12.6">
      <c r="A1104" s="202" t="s">
        <v>1127</v>
      </c>
      <c r="B1104" s="89" t="s">
        <v>1956</v>
      </c>
      <c r="C1104" s="90">
        <v>12.5319662244</v>
      </c>
      <c r="D1104" s="309">
        <v>2.8671000000000002</v>
      </c>
      <c r="E1104" s="142">
        <v>1.0249999999999999</v>
      </c>
      <c r="F1104" s="143">
        <v>2.2999999999999998</v>
      </c>
      <c r="G1104" s="100">
        <v>0.8</v>
      </c>
      <c r="H1104" s="207" t="s">
        <v>1656</v>
      </c>
      <c r="I1104" s="208" t="s">
        <v>1658</v>
      </c>
    </row>
    <row r="1105" spans="1:9" ht="12.6">
      <c r="A1105" s="190" t="s">
        <v>1128</v>
      </c>
      <c r="B1105" s="5" t="s">
        <v>1957</v>
      </c>
      <c r="C1105" s="6">
        <v>5.3953488372000002</v>
      </c>
      <c r="D1105" s="308">
        <v>1.3050999999999999</v>
      </c>
      <c r="E1105" s="141">
        <v>1.65</v>
      </c>
      <c r="F1105" s="191">
        <v>1.65</v>
      </c>
      <c r="G1105" s="99">
        <v>0.8</v>
      </c>
      <c r="H1105" s="200" t="s">
        <v>1654</v>
      </c>
      <c r="I1105" s="201" t="s">
        <v>1654</v>
      </c>
    </row>
    <row r="1106" spans="1:9" ht="12.6">
      <c r="A1106" s="190" t="s">
        <v>1129</v>
      </c>
      <c r="B1106" s="5" t="s">
        <v>1957</v>
      </c>
      <c r="C1106" s="6">
        <v>14.2354651163</v>
      </c>
      <c r="D1106" s="308">
        <v>1.5707</v>
      </c>
      <c r="E1106" s="141">
        <v>1.65</v>
      </c>
      <c r="F1106" s="191">
        <v>1.65</v>
      </c>
      <c r="G1106" s="99">
        <v>0.8</v>
      </c>
      <c r="H1106" s="205" t="s">
        <v>1654</v>
      </c>
      <c r="I1106" s="206" t="s">
        <v>1654</v>
      </c>
    </row>
    <row r="1107" spans="1:9" ht="12.6">
      <c r="A1107" s="190" t="s">
        <v>1130</v>
      </c>
      <c r="B1107" s="5" t="s">
        <v>1957</v>
      </c>
      <c r="C1107" s="6">
        <v>19.074999999999999</v>
      </c>
      <c r="D1107" s="308">
        <v>2.6328</v>
      </c>
      <c r="E1107" s="141">
        <v>1.65</v>
      </c>
      <c r="F1107" s="191">
        <v>1.65</v>
      </c>
      <c r="G1107" s="99">
        <v>0.8</v>
      </c>
      <c r="H1107" s="205" t="s">
        <v>1654</v>
      </c>
      <c r="I1107" s="206" t="s">
        <v>1654</v>
      </c>
    </row>
    <row r="1108" spans="1:9" ht="12.6">
      <c r="A1108" s="202" t="s">
        <v>1131</v>
      </c>
      <c r="B1108" s="89" t="s">
        <v>1957</v>
      </c>
      <c r="C1108" s="90">
        <v>33.580645161299998</v>
      </c>
      <c r="D1108" s="309">
        <v>5.2911000000000001</v>
      </c>
      <c r="E1108" s="142">
        <v>1.65</v>
      </c>
      <c r="F1108" s="143">
        <v>1.65</v>
      </c>
      <c r="G1108" s="100">
        <v>0.8</v>
      </c>
      <c r="H1108" s="207" t="s">
        <v>1654</v>
      </c>
      <c r="I1108" s="208" t="s">
        <v>1654</v>
      </c>
    </row>
    <row r="1109" spans="1:9" ht="12.6">
      <c r="A1109" s="190" t="s">
        <v>1132</v>
      </c>
      <c r="B1109" s="5" t="s">
        <v>1958</v>
      </c>
      <c r="C1109" s="6">
        <v>9.3589645498999996</v>
      </c>
      <c r="D1109" s="308">
        <v>0.61</v>
      </c>
      <c r="E1109" s="141">
        <v>1.65</v>
      </c>
      <c r="F1109" s="191">
        <v>1.65</v>
      </c>
      <c r="G1109" s="99">
        <v>0.8</v>
      </c>
      <c r="H1109" s="200" t="s">
        <v>1654</v>
      </c>
      <c r="I1109" s="201" t="s">
        <v>1654</v>
      </c>
    </row>
    <row r="1110" spans="1:9" ht="12.6">
      <c r="A1110" s="190" t="s">
        <v>1133</v>
      </c>
      <c r="B1110" s="5" t="s">
        <v>1958</v>
      </c>
      <c r="C1110" s="6">
        <v>11.3180946013</v>
      </c>
      <c r="D1110" s="308">
        <v>0.73109999999999997</v>
      </c>
      <c r="E1110" s="141">
        <v>1.65</v>
      </c>
      <c r="F1110" s="191">
        <v>1.65</v>
      </c>
      <c r="G1110" s="99">
        <v>0.8</v>
      </c>
      <c r="H1110" s="205" t="s">
        <v>1654</v>
      </c>
      <c r="I1110" s="206" t="s">
        <v>1654</v>
      </c>
    </row>
    <row r="1111" spans="1:9" ht="12.6">
      <c r="A1111" s="190" t="s">
        <v>1134</v>
      </c>
      <c r="B1111" s="5" t="s">
        <v>1958</v>
      </c>
      <c r="C1111" s="6">
        <v>15.409494324000001</v>
      </c>
      <c r="D1111" s="308">
        <v>1.0665</v>
      </c>
      <c r="E1111" s="141">
        <v>1.65</v>
      </c>
      <c r="F1111" s="191">
        <v>1.65</v>
      </c>
      <c r="G1111" s="99">
        <v>0.8</v>
      </c>
      <c r="H1111" s="205" t="s">
        <v>1654</v>
      </c>
      <c r="I1111" s="206" t="s">
        <v>1654</v>
      </c>
    </row>
    <row r="1112" spans="1:9" ht="12.6">
      <c r="A1112" s="202" t="s">
        <v>1135</v>
      </c>
      <c r="B1112" s="89" t="s">
        <v>1958</v>
      </c>
      <c r="C1112" s="90">
        <v>27.432190760099999</v>
      </c>
      <c r="D1112" s="309">
        <v>2.1436000000000002</v>
      </c>
      <c r="E1112" s="142">
        <v>1.65</v>
      </c>
      <c r="F1112" s="143">
        <v>1.65</v>
      </c>
      <c r="G1112" s="100">
        <v>0.8</v>
      </c>
      <c r="H1112" s="207" t="s">
        <v>1654</v>
      </c>
      <c r="I1112" s="208" t="s">
        <v>1654</v>
      </c>
    </row>
    <row r="1113" spans="1:9" ht="12.6">
      <c r="A1113" s="190" t="s">
        <v>1136</v>
      </c>
      <c r="B1113" s="5" t="s">
        <v>1959</v>
      </c>
      <c r="C1113" s="6">
        <v>5.2307643199999996</v>
      </c>
      <c r="D1113" s="308">
        <v>0.36509999999999998</v>
      </c>
      <c r="E1113" s="141">
        <v>1.65</v>
      </c>
      <c r="F1113" s="191">
        <v>1.65</v>
      </c>
      <c r="G1113" s="99">
        <v>0.8</v>
      </c>
      <c r="H1113" s="200" t="s">
        <v>1654</v>
      </c>
      <c r="I1113" s="201" t="s">
        <v>1654</v>
      </c>
    </row>
    <row r="1114" spans="1:9" ht="12.6">
      <c r="A1114" s="190" t="s">
        <v>1137</v>
      </c>
      <c r="B1114" s="5" t="s">
        <v>1959</v>
      </c>
      <c r="C1114" s="6">
        <v>7.1387196901000003</v>
      </c>
      <c r="D1114" s="308">
        <v>0.50619999999999998</v>
      </c>
      <c r="E1114" s="141">
        <v>1.65</v>
      </c>
      <c r="F1114" s="191">
        <v>1.65</v>
      </c>
      <c r="G1114" s="99">
        <v>0.8</v>
      </c>
      <c r="H1114" s="205" t="s">
        <v>1654</v>
      </c>
      <c r="I1114" s="206" t="s">
        <v>1654</v>
      </c>
    </row>
    <row r="1115" spans="1:9" ht="12.6">
      <c r="A1115" s="190" t="s">
        <v>1138</v>
      </c>
      <c r="B1115" s="5" t="s">
        <v>1959</v>
      </c>
      <c r="C1115" s="6">
        <v>10.725752935199999</v>
      </c>
      <c r="D1115" s="308">
        <v>0.88170000000000004</v>
      </c>
      <c r="E1115" s="141">
        <v>1.65</v>
      </c>
      <c r="F1115" s="191">
        <v>1.65</v>
      </c>
      <c r="G1115" s="99">
        <v>0.8</v>
      </c>
      <c r="H1115" s="205" t="s">
        <v>1654</v>
      </c>
      <c r="I1115" s="206" t="s">
        <v>1654</v>
      </c>
    </row>
    <row r="1116" spans="1:9" ht="12.6">
      <c r="A1116" s="202" t="s">
        <v>1139</v>
      </c>
      <c r="B1116" s="89" t="s">
        <v>1959</v>
      </c>
      <c r="C1116" s="90">
        <v>20.1158320688</v>
      </c>
      <c r="D1116" s="309">
        <v>1.7116</v>
      </c>
      <c r="E1116" s="142">
        <v>1.65</v>
      </c>
      <c r="F1116" s="143">
        <v>1.65</v>
      </c>
      <c r="G1116" s="100">
        <v>0.8</v>
      </c>
      <c r="H1116" s="207" t="s">
        <v>1654</v>
      </c>
      <c r="I1116" s="208" t="s">
        <v>1654</v>
      </c>
    </row>
    <row r="1117" spans="1:9" ht="12.6">
      <c r="A1117" s="190" t="s">
        <v>1140</v>
      </c>
      <c r="B1117" s="5" t="s">
        <v>1960</v>
      </c>
      <c r="C1117" s="6">
        <v>4.8660550458999996</v>
      </c>
      <c r="D1117" s="308">
        <v>0.31280000000000002</v>
      </c>
      <c r="E1117" s="141">
        <v>1.65</v>
      </c>
      <c r="F1117" s="191">
        <v>1.65</v>
      </c>
      <c r="G1117" s="99">
        <v>0.8</v>
      </c>
      <c r="H1117" s="200" t="s">
        <v>1654</v>
      </c>
      <c r="I1117" s="201" t="s">
        <v>1654</v>
      </c>
    </row>
    <row r="1118" spans="1:9" ht="12.6">
      <c r="A1118" s="190" t="s">
        <v>1141</v>
      </c>
      <c r="B1118" s="5" t="s">
        <v>1960</v>
      </c>
      <c r="C1118" s="6">
        <v>6.3216931217000001</v>
      </c>
      <c r="D1118" s="308">
        <v>0.44409999999999999</v>
      </c>
      <c r="E1118" s="141">
        <v>1.65</v>
      </c>
      <c r="F1118" s="191">
        <v>1.65</v>
      </c>
      <c r="G1118" s="99">
        <v>0.8</v>
      </c>
      <c r="H1118" s="205" t="s">
        <v>1654</v>
      </c>
      <c r="I1118" s="206" t="s">
        <v>1654</v>
      </c>
    </row>
    <row r="1119" spans="1:9" ht="12.6">
      <c r="A1119" s="190" t="s">
        <v>1142</v>
      </c>
      <c r="B1119" s="5" t="s">
        <v>1960</v>
      </c>
      <c r="C1119" s="6">
        <v>8.5504587155999996</v>
      </c>
      <c r="D1119" s="308">
        <v>0.78349999999999997</v>
      </c>
      <c r="E1119" s="141">
        <v>1.65</v>
      </c>
      <c r="F1119" s="191">
        <v>1.65</v>
      </c>
      <c r="G1119" s="99">
        <v>0.8</v>
      </c>
      <c r="H1119" s="205" t="s">
        <v>1654</v>
      </c>
      <c r="I1119" s="206" t="s">
        <v>1654</v>
      </c>
    </row>
    <row r="1120" spans="1:9" ht="12.6">
      <c r="A1120" s="202" t="s">
        <v>1143</v>
      </c>
      <c r="B1120" s="89" t="s">
        <v>1960</v>
      </c>
      <c r="C1120" s="90">
        <v>14.25</v>
      </c>
      <c r="D1120" s="309">
        <v>0.8407</v>
      </c>
      <c r="E1120" s="142">
        <v>1.65</v>
      </c>
      <c r="F1120" s="143">
        <v>1.65</v>
      </c>
      <c r="G1120" s="100">
        <v>0.8</v>
      </c>
      <c r="H1120" s="207" t="s">
        <v>1654</v>
      </c>
      <c r="I1120" s="208" t="s">
        <v>1654</v>
      </c>
    </row>
    <row r="1121" spans="1:9" ht="12.6">
      <c r="A1121" s="190" t="s">
        <v>1144</v>
      </c>
      <c r="B1121" s="5" t="s">
        <v>1961</v>
      </c>
      <c r="C1121" s="6">
        <v>5.6709791984000004</v>
      </c>
      <c r="D1121" s="308">
        <v>0.3972</v>
      </c>
      <c r="E1121" s="141">
        <v>1.65</v>
      </c>
      <c r="F1121" s="191">
        <v>1.65</v>
      </c>
      <c r="G1121" s="99">
        <v>0.8</v>
      </c>
      <c r="H1121" s="200" t="s">
        <v>1654</v>
      </c>
      <c r="I1121" s="201" t="s">
        <v>1654</v>
      </c>
    </row>
    <row r="1122" spans="1:9" ht="12.6">
      <c r="A1122" s="190" t="s">
        <v>1145</v>
      </c>
      <c r="B1122" s="5" t="s">
        <v>1961</v>
      </c>
      <c r="C1122" s="6">
        <v>7.8710849341999998</v>
      </c>
      <c r="D1122" s="308">
        <v>0.53769999999999996</v>
      </c>
      <c r="E1122" s="141">
        <v>1.65</v>
      </c>
      <c r="F1122" s="191">
        <v>1.65</v>
      </c>
      <c r="G1122" s="99">
        <v>0.8</v>
      </c>
      <c r="H1122" s="205" t="s">
        <v>1654</v>
      </c>
      <c r="I1122" s="206" t="s">
        <v>1654</v>
      </c>
    </row>
    <row r="1123" spans="1:9" ht="12.6">
      <c r="A1123" s="190" t="s">
        <v>1146</v>
      </c>
      <c r="B1123" s="5" t="s">
        <v>1961</v>
      </c>
      <c r="C1123" s="6">
        <v>11.521861471899999</v>
      </c>
      <c r="D1123" s="308">
        <v>0.87419999999999998</v>
      </c>
      <c r="E1123" s="141">
        <v>1.65</v>
      </c>
      <c r="F1123" s="191">
        <v>1.65</v>
      </c>
      <c r="G1123" s="99">
        <v>0.8</v>
      </c>
      <c r="H1123" s="205" t="s">
        <v>1654</v>
      </c>
      <c r="I1123" s="206" t="s">
        <v>1654</v>
      </c>
    </row>
    <row r="1124" spans="1:9" ht="12.6">
      <c r="A1124" s="202" t="s">
        <v>1147</v>
      </c>
      <c r="B1124" s="89" t="s">
        <v>1961</v>
      </c>
      <c r="C1124" s="90">
        <v>20.789682539699999</v>
      </c>
      <c r="D1124" s="309">
        <v>1.7555000000000001</v>
      </c>
      <c r="E1124" s="142">
        <v>1.65</v>
      </c>
      <c r="F1124" s="143">
        <v>1.65</v>
      </c>
      <c r="G1124" s="100">
        <v>0.8</v>
      </c>
      <c r="H1124" s="207" t="s">
        <v>1654</v>
      </c>
      <c r="I1124" s="208" t="s">
        <v>1654</v>
      </c>
    </row>
    <row r="1125" spans="1:9" ht="12.6">
      <c r="A1125" s="190" t="s">
        <v>1148</v>
      </c>
      <c r="B1125" s="5" t="s">
        <v>1962</v>
      </c>
      <c r="C1125" s="6">
        <v>4.1246185722000002</v>
      </c>
      <c r="D1125" s="308">
        <v>0.29210000000000003</v>
      </c>
      <c r="E1125" s="141">
        <v>1.65</v>
      </c>
      <c r="F1125" s="191">
        <v>1.65</v>
      </c>
      <c r="G1125" s="99">
        <v>0.8</v>
      </c>
      <c r="H1125" s="200" t="s">
        <v>1654</v>
      </c>
      <c r="I1125" s="201" t="s">
        <v>1654</v>
      </c>
    </row>
    <row r="1126" spans="1:9" ht="12.6">
      <c r="A1126" s="190" t="s">
        <v>1149</v>
      </c>
      <c r="B1126" s="5" t="s">
        <v>1962</v>
      </c>
      <c r="C1126" s="6">
        <v>5.5047757606000003</v>
      </c>
      <c r="D1126" s="308">
        <v>0.39119999999999999</v>
      </c>
      <c r="E1126" s="141">
        <v>1.65</v>
      </c>
      <c r="F1126" s="191">
        <v>1.65</v>
      </c>
      <c r="G1126" s="99">
        <v>0.8</v>
      </c>
      <c r="H1126" s="205" t="s">
        <v>1654</v>
      </c>
      <c r="I1126" s="206" t="s">
        <v>1654</v>
      </c>
    </row>
    <row r="1127" spans="1:9" ht="12.6">
      <c r="A1127" s="190" t="s">
        <v>1150</v>
      </c>
      <c r="B1127" s="5" t="s">
        <v>1962</v>
      </c>
      <c r="C1127" s="6">
        <v>7.5754310345000002</v>
      </c>
      <c r="D1127" s="308">
        <v>0.60919999999999996</v>
      </c>
      <c r="E1127" s="141">
        <v>1.65</v>
      </c>
      <c r="F1127" s="191">
        <v>1.65</v>
      </c>
      <c r="G1127" s="99">
        <v>0.8</v>
      </c>
      <c r="H1127" s="205" t="s">
        <v>1654</v>
      </c>
      <c r="I1127" s="206" t="s">
        <v>1654</v>
      </c>
    </row>
    <row r="1128" spans="1:9" ht="12.6">
      <c r="A1128" s="202" t="s">
        <v>1151</v>
      </c>
      <c r="B1128" s="89" t="s">
        <v>1962</v>
      </c>
      <c r="C1128" s="90">
        <v>14.836065573799999</v>
      </c>
      <c r="D1128" s="309">
        <v>1.2732000000000001</v>
      </c>
      <c r="E1128" s="142">
        <v>1.65</v>
      </c>
      <c r="F1128" s="143">
        <v>1.65</v>
      </c>
      <c r="G1128" s="100">
        <v>0.8</v>
      </c>
      <c r="H1128" s="207" t="s">
        <v>1654</v>
      </c>
      <c r="I1128" s="208" t="s">
        <v>1654</v>
      </c>
    </row>
    <row r="1129" spans="1:9" ht="12.6">
      <c r="A1129" s="190" t="s">
        <v>1152</v>
      </c>
      <c r="B1129" s="5" t="s">
        <v>1963</v>
      </c>
      <c r="C1129" s="6">
        <v>3.6077123501999999</v>
      </c>
      <c r="D1129" s="308">
        <v>0.26300000000000001</v>
      </c>
      <c r="E1129" s="141">
        <v>1.65</v>
      </c>
      <c r="F1129" s="191">
        <v>1.65</v>
      </c>
      <c r="G1129" s="99">
        <v>0.8</v>
      </c>
      <c r="H1129" s="200" t="s">
        <v>1654</v>
      </c>
      <c r="I1129" s="201" t="s">
        <v>1654</v>
      </c>
    </row>
    <row r="1130" spans="1:9" ht="12.6">
      <c r="A1130" s="190" t="s">
        <v>1153</v>
      </c>
      <c r="B1130" s="5" t="s">
        <v>1963</v>
      </c>
      <c r="C1130" s="6">
        <v>5.9136332806</v>
      </c>
      <c r="D1130" s="308">
        <v>0.43120000000000003</v>
      </c>
      <c r="E1130" s="141">
        <v>1.65</v>
      </c>
      <c r="F1130" s="191">
        <v>1.65</v>
      </c>
      <c r="G1130" s="99">
        <v>0.8</v>
      </c>
      <c r="H1130" s="205" t="s">
        <v>1654</v>
      </c>
      <c r="I1130" s="206" t="s">
        <v>1654</v>
      </c>
    </row>
    <row r="1131" spans="1:9" ht="12.6">
      <c r="A1131" s="190" t="s">
        <v>1154</v>
      </c>
      <c r="B1131" s="5" t="s">
        <v>1963</v>
      </c>
      <c r="C1131" s="6">
        <v>9.7198986057999992</v>
      </c>
      <c r="D1131" s="308">
        <v>0.61929999999999996</v>
      </c>
      <c r="E1131" s="141">
        <v>1.65</v>
      </c>
      <c r="F1131" s="191">
        <v>1.65</v>
      </c>
      <c r="G1131" s="99">
        <v>0.8</v>
      </c>
      <c r="H1131" s="205" t="s">
        <v>1654</v>
      </c>
      <c r="I1131" s="206" t="s">
        <v>1654</v>
      </c>
    </row>
    <row r="1132" spans="1:9" ht="12.6">
      <c r="A1132" s="202" t="s">
        <v>1155</v>
      </c>
      <c r="B1132" s="89" t="s">
        <v>1963</v>
      </c>
      <c r="C1132" s="90">
        <v>25</v>
      </c>
      <c r="D1132" s="309">
        <v>0.93440000000000001</v>
      </c>
      <c r="E1132" s="142">
        <v>1.65</v>
      </c>
      <c r="F1132" s="143">
        <v>1.65</v>
      </c>
      <c r="G1132" s="100">
        <v>0.8</v>
      </c>
      <c r="H1132" s="207" t="s">
        <v>1654</v>
      </c>
      <c r="I1132" s="208" t="s">
        <v>1654</v>
      </c>
    </row>
    <row r="1133" spans="1:9" ht="12.6">
      <c r="A1133" s="190" t="s">
        <v>1156</v>
      </c>
      <c r="B1133" s="5" t="s">
        <v>1964</v>
      </c>
      <c r="C1133" s="6">
        <v>3.2381985893</v>
      </c>
      <c r="D1133" s="308">
        <v>0.42680000000000001</v>
      </c>
      <c r="E1133" s="141">
        <v>1.65</v>
      </c>
      <c r="F1133" s="191">
        <v>1.65</v>
      </c>
      <c r="G1133" s="99">
        <v>0.8</v>
      </c>
      <c r="H1133" s="200" t="s">
        <v>1654</v>
      </c>
      <c r="I1133" s="201" t="s">
        <v>1654</v>
      </c>
    </row>
    <row r="1134" spans="1:9" ht="12.6">
      <c r="A1134" s="190" t="s">
        <v>1157</v>
      </c>
      <c r="B1134" s="5" t="s">
        <v>1964</v>
      </c>
      <c r="C1134" s="6">
        <v>3.7953418158000001</v>
      </c>
      <c r="D1134" s="308">
        <v>0.53810000000000002</v>
      </c>
      <c r="E1134" s="141">
        <v>1.65</v>
      </c>
      <c r="F1134" s="191">
        <v>1.65</v>
      </c>
      <c r="G1134" s="99">
        <v>0.8</v>
      </c>
      <c r="H1134" s="205" t="s">
        <v>1654</v>
      </c>
      <c r="I1134" s="206" t="s">
        <v>1654</v>
      </c>
    </row>
    <row r="1135" spans="1:9" ht="12.6">
      <c r="A1135" s="190" t="s">
        <v>1158</v>
      </c>
      <c r="B1135" s="5" t="s">
        <v>1964</v>
      </c>
      <c r="C1135" s="6">
        <v>4.6784869976000003</v>
      </c>
      <c r="D1135" s="308">
        <v>0.65700000000000003</v>
      </c>
      <c r="E1135" s="141">
        <v>1.65</v>
      </c>
      <c r="F1135" s="191">
        <v>1.65</v>
      </c>
      <c r="G1135" s="99">
        <v>0.8</v>
      </c>
      <c r="H1135" s="205" t="s">
        <v>1654</v>
      </c>
      <c r="I1135" s="206" t="s">
        <v>1654</v>
      </c>
    </row>
    <row r="1136" spans="1:9" ht="12.6">
      <c r="A1136" s="202" t="s">
        <v>1159</v>
      </c>
      <c r="B1136" s="89" t="s">
        <v>1964</v>
      </c>
      <c r="C1136" s="90">
        <v>6.8444444443999997</v>
      </c>
      <c r="D1136" s="309">
        <v>1.7248000000000001</v>
      </c>
      <c r="E1136" s="142">
        <v>1.65</v>
      </c>
      <c r="F1136" s="143">
        <v>1.65</v>
      </c>
      <c r="G1136" s="100">
        <v>0.8</v>
      </c>
      <c r="H1136" s="207" t="s">
        <v>1654</v>
      </c>
      <c r="I1136" s="208" t="s">
        <v>1654</v>
      </c>
    </row>
    <row r="1137" spans="1:9" ht="12.6">
      <c r="A1137" s="190" t="s">
        <v>1160</v>
      </c>
      <c r="B1137" s="5" t="s">
        <v>1965</v>
      </c>
      <c r="C1137" s="6">
        <v>8.4681528662000005</v>
      </c>
      <c r="D1137" s="308">
        <v>0.63060000000000005</v>
      </c>
      <c r="E1137" s="141">
        <v>1.65</v>
      </c>
      <c r="F1137" s="191">
        <v>1.65</v>
      </c>
      <c r="G1137" s="99">
        <v>0.8</v>
      </c>
      <c r="H1137" s="200" t="s">
        <v>1654</v>
      </c>
      <c r="I1137" s="201" t="s">
        <v>1654</v>
      </c>
    </row>
    <row r="1138" spans="1:9" ht="12.6">
      <c r="A1138" s="190" t="s">
        <v>1161</v>
      </c>
      <c r="B1138" s="5" t="s">
        <v>1965</v>
      </c>
      <c r="C1138" s="6">
        <v>9.4303078137000007</v>
      </c>
      <c r="D1138" s="308">
        <v>0.72629999999999995</v>
      </c>
      <c r="E1138" s="141">
        <v>1.65</v>
      </c>
      <c r="F1138" s="191">
        <v>1.65</v>
      </c>
      <c r="G1138" s="99">
        <v>0.8</v>
      </c>
      <c r="H1138" s="205" t="s">
        <v>1654</v>
      </c>
      <c r="I1138" s="206" t="s">
        <v>1654</v>
      </c>
    </row>
    <row r="1139" spans="1:9" ht="12.6">
      <c r="A1139" s="190" t="s">
        <v>1162</v>
      </c>
      <c r="B1139" s="5" t="s">
        <v>1965</v>
      </c>
      <c r="C1139" s="6">
        <v>10.249716553300001</v>
      </c>
      <c r="D1139" s="308">
        <v>0.93500000000000005</v>
      </c>
      <c r="E1139" s="141">
        <v>1.65</v>
      </c>
      <c r="F1139" s="191">
        <v>1.65</v>
      </c>
      <c r="G1139" s="99">
        <v>0.8</v>
      </c>
      <c r="H1139" s="205" t="s">
        <v>1654</v>
      </c>
      <c r="I1139" s="206" t="s">
        <v>1654</v>
      </c>
    </row>
    <row r="1140" spans="1:9" ht="12.6">
      <c r="A1140" s="202" t="s">
        <v>1163</v>
      </c>
      <c r="B1140" s="89" t="s">
        <v>1965</v>
      </c>
      <c r="C1140" s="90">
        <v>15.8551401869</v>
      </c>
      <c r="D1140" s="309">
        <v>1.9801</v>
      </c>
      <c r="E1140" s="142">
        <v>1.65</v>
      </c>
      <c r="F1140" s="143">
        <v>1.65</v>
      </c>
      <c r="G1140" s="100">
        <v>0.8</v>
      </c>
      <c r="H1140" s="207" t="s">
        <v>1654</v>
      </c>
      <c r="I1140" s="208" t="s">
        <v>1654</v>
      </c>
    </row>
    <row r="1141" spans="1:9" ht="12.6">
      <c r="A1141" s="190" t="s">
        <v>1164</v>
      </c>
      <c r="B1141" s="5" t="s">
        <v>1966</v>
      </c>
      <c r="C1141" s="6">
        <v>6.2300036859999999</v>
      </c>
      <c r="D1141" s="308">
        <v>0.41649999999999998</v>
      </c>
      <c r="E1141" s="141">
        <v>1.65</v>
      </c>
      <c r="F1141" s="191">
        <v>1.65</v>
      </c>
      <c r="G1141" s="99">
        <v>0.8</v>
      </c>
      <c r="H1141" s="200" t="s">
        <v>1654</v>
      </c>
      <c r="I1141" s="201" t="s">
        <v>1654</v>
      </c>
    </row>
    <row r="1142" spans="1:9" ht="12.6">
      <c r="A1142" s="190" t="s">
        <v>1165</v>
      </c>
      <c r="B1142" s="5" t="s">
        <v>1966</v>
      </c>
      <c r="C1142" s="6">
        <v>7.9387036654000003</v>
      </c>
      <c r="D1142" s="308">
        <v>0.495</v>
      </c>
      <c r="E1142" s="141">
        <v>1.65</v>
      </c>
      <c r="F1142" s="191">
        <v>1.65</v>
      </c>
      <c r="G1142" s="99">
        <v>0.8</v>
      </c>
      <c r="H1142" s="205" t="s">
        <v>1654</v>
      </c>
      <c r="I1142" s="206" t="s">
        <v>1654</v>
      </c>
    </row>
    <row r="1143" spans="1:9" ht="12.6">
      <c r="A1143" s="190" t="s">
        <v>1166</v>
      </c>
      <c r="B1143" s="5" t="s">
        <v>1966</v>
      </c>
      <c r="C1143" s="6">
        <v>12.1193490054</v>
      </c>
      <c r="D1143" s="308">
        <v>0.82989999999999997</v>
      </c>
      <c r="E1143" s="141">
        <v>1.65</v>
      </c>
      <c r="F1143" s="191">
        <v>1.65</v>
      </c>
      <c r="G1143" s="99">
        <v>0.8</v>
      </c>
      <c r="H1143" s="205" t="s">
        <v>1654</v>
      </c>
      <c r="I1143" s="206" t="s">
        <v>1654</v>
      </c>
    </row>
    <row r="1144" spans="1:9" ht="12.6">
      <c r="A1144" s="202" t="s">
        <v>1167</v>
      </c>
      <c r="B1144" s="89" t="s">
        <v>1966</v>
      </c>
      <c r="C1144" s="90">
        <v>7</v>
      </c>
      <c r="D1144" s="309">
        <v>1.0968</v>
      </c>
      <c r="E1144" s="142">
        <v>1.65</v>
      </c>
      <c r="F1144" s="143">
        <v>1.65</v>
      </c>
      <c r="G1144" s="100">
        <v>0.8</v>
      </c>
      <c r="H1144" s="207" t="s">
        <v>1654</v>
      </c>
      <c r="I1144" s="208" t="s">
        <v>1654</v>
      </c>
    </row>
    <row r="1145" spans="1:9" ht="12.6">
      <c r="A1145" s="190" t="s">
        <v>1168</v>
      </c>
      <c r="B1145" s="5" t="s">
        <v>1967</v>
      </c>
      <c r="C1145" s="6">
        <v>10.9892473118</v>
      </c>
      <c r="D1145" s="308">
        <v>1.3269</v>
      </c>
      <c r="E1145" s="141">
        <v>1.65</v>
      </c>
      <c r="F1145" s="191">
        <v>1.65</v>
      </c>
      <c r="G1145" s="99">
        <v>0.8</v>
      </c>
      <c r="H1145" s="200" t="s">
        <v>1654</v>
      </c>
      <c r="I1145" s="201" t="s">
        <v>1654</v>
      </c>
    </row>
    <row r="1146" spans="1:9" ht="12.6">
      <c r="A1146" s="190" t="s">
        <v>1169</v>
      </c>
      <c r="B1146" s="5" t="s">
        <v>1967</v>
      </c>
      <c r="C1146" s="6">
        <v>12.372767857099999</v>
      </c>
      <c r="D1146" s="308">
        <v>1.3935</v>
      </c>
      <c r="E1146" s="141">
        <v>1.65</v>
      </c>
      <c r="F1146" s="191">
        <v>1.65</v>
      </c>
      <c r="G1146" s="99">
        <v>0.8</v>
      </c>
      <c r="H1146" s="205" t="s">
        <v>1654</v>
      </c>
      <c r="I1146" s="206" t="s">
        <v>1654</v>
      </c>
    </row>
    <row r="1147" spans="1:9" ht="12.6">
      <c r="A1147" s="190" t="s">
        <v>1170</v>
      </c>
      <c r="B1147" s="5" t="s">
        <v>1967</v>
      </c>
      <c r="C1147" s="6">
        <v>13.7652399481</v>
      </c>
      <c r="D1147" s="308">
        <v>1.5616000000000001</v>
      </c>
      <c r="E1147" s="141">
        <v>1.65</v>
      </c>
      <c r="F1147" s="191">
        <v>1.65</v>
      </c>
      <c r="G1147" s="99">
        <v>0.8</v>
      </c>
      <c r="H1147" s="205" t="s">
        <v>1654</v>
      </c>
      <c r="I1147" s="206" t="s">
        <v>1654</v>
      </c>
    </row>
    <row r="1148" spans="1:9" ht="12.6">
      <c r="A1148" s="202" t="s">
        <v>1171</v>
      </c>
      <c r="B1148" s="89" t="s">
        <v>1967</v>
      </c>
      <c r="C1148" s="90">
        <v>24.333333333300001</v>
      </c>
      <c r="D1148" s="309">
        <v>2.706</v>
      </c>
      <c r="E1148" s="142">
        <v>1.65</v>
      </c>
      <c r="F1148" s="143">
        <v>1.65</v>
      </c>
      <c r="G1148" s="100">
        <v>0.8</v>
      </c>
      <c r="H1148" s="207" t="s">
        <v>1654</v>
      </c>
      <c r="I1148" s="208" t="s">
        <v>1654</v>
      </c>
    </row>
    <row r="1149" spans="1:9" ht="12.6">
      <c r="A1149" s="190" t="s">
        <v>1172</v>
      </c>
      <c r="B1149" s="5" t="s">
        <v>1968</v>
      </c>
      <c r="C1149" s="6">
        <v>9.2527047912999993</v>
      </c>
      <c r="D1149" s="308">
        <v>0.51939999999999997</v>
      </c>
      <c r="E1149" s="141">
        <v>1.65</v>
      </c>
      <c r="F1149" s="191">
        <v>1.65</v>
      </c>
      <c r="G1149" s="99">
        <v>0.8</v>
      </c>
      <c r="H1149" s="200" t="s">
        <v>1654</v>
      </c>
      <c r="I1149" s="201" t="s">
        <v>1654</v>
      </c>
    </row>
    <row r="1150" spans="1:9" ht="12.6">
      <c r="A1150" s="190" t="s">
        <v>1173</v>
      </c>
      <c r="B1150" s="5" t="s">
        <v>1968</v>
      </c>
      <c r="C1150" s="6">
        <v>7.7084038353000004</v>
      </c>
      <c r="D1150" s="308">
        <v>0.67459999999999998</v>
      </c>
      <c r="E1150" s="141">
        <v>1.65</v>
      </c>
      <c r="F1150" s="191">
        <v>1.65</v>
      </c>
      <c r="G1150" s="99">
        <v>0.8</v>
      </c>
      <c r="H1150" s="205" t="s">
        <v>1654</v>
      </c>
      <c r="I1150" s="206" t="s">
        <v>1654</v>
      </c>
    </row>
    <row r="1151" spans="1:9" ht="12.6">
      <c r="A1151" s="190" t="s">
        <v>1174</v>
      </c>
      <c r="B1151" s="5" t="s">
        <v>1968</v>
      </c>
      <c r="C1151" s="6">
        <v>9.1509009009</v>
      </c>
      <c r="D1151" s="308">
        <v>1.0176000000000001</v>
      </c>
      <c r="E1151" s="141">
        <v>1.65</v>
      </c>
      <c r="F1151" s="191">
        <v>1.65</v>
      </c>
      <c r="G1151" s="99">
        <v>0.8</v>
      </c>
      <c r="H1151" s="205" t="s">
        <v>1654</v>
      </c>
      <c r="I1151" s="206" t="s">
        <v>1654</v>
      </c>
    </row>
    <row r="1152" spans="1:9" ht="12.6">
      <c r="A1152" s="202" t="s">
        <v>1175</v>
      </c>
      <c r="B1152" s="89" t="s">
        <v>1968</v>
      </c>
      <c r="C1152" s="90">
        <v>15.5714285714</v>
      </c>
      <c r="D1152" s="309">
        <v>1.9617</v>
      </c>
      <c r="E1152" s="142">
        <v>1.65</v>
      </c>
      <c r="F1152" s="143">
        <v>1.65</v>
      </c>
      <c r="G1152" s="100">
        <v>0.8</v>
      </c>
      <c r="H1152" s="207" t="s">
        <v>1654</v>
      </c>
      <c r="I1152" s="208" t="s">
        <v>1654</v>
      </c>
    </row>
    <row r="1153" spans="1:9" ht="12.6">
      <c r="A1153" s="190" t="s">
        <v>1176</v>
      </c>
      <c r="B1153" s="5" t="s">
        <v>1969</v>
      </c>
      <c r="C1153" s="6">
        <v>2.3641320812000002</v>
      </c>
      <c r="D1153" s="308">
        <v>0.23250000000000001</v>
      </c>
      <c r="E1153" s="141">
        <v>1.0249999999999999</v>
      </c>
      <c r="F1153" s="191">
        <v>1.25</v>
      </c>
      <c r="G1153" s="99">
        <v>0.8</v>
      </c>
      <c r="H1153" s="200" t="s">
        <v>1656</v>
      </c>
      <c r="I1153" s="201" t="s">
        <v>1657</v>
      </c>
    </row>
    <row r="1154" spans="1:9" ht="12.6">
      <c r="A1154" s="190" t="s">
        <v>1177</v>
      </c>
      <c r="B1154" s="5" t="s">
        <v>1969</v>
      </c>
      <c r="C1154" s="6">
        <v>2.5069809146000002</v>
      </c>
      <c r="D1154" s="308">
        <v>0.30480000000000002</v>
      </c>
      <c r="E1154" s="141">
        <v>1.0249999999999999</v>
      </c>
      <c r="F1154" s="191">
        <v>1.25</v>
      </c>
      <c r="G1154" s="99">
        <v>0.8</v>
      </c>
      <c r="H1154" s="205" t="s">
        <v>1656</v>
      </c>
      <c r="I1154" s="206" t="s">
        <v>1657</v>
      </c>
    </row>
    <row r="1155" spans="1:9" ht="12.6">
      <c r="A1155" s="190" t="s">
        <v>1178</v>
      </c>
      <c r="B1155" s="5" t="s">
        <v>1969</v>
      </c>
      <c r="C1155" s="6">
        <v>3.0718722272000001</v>
      </c>
      <c r="D1155" s="308">
        <v>0.62929999999999997</v>
      </c>
      <c r="E1155" s="141">
        <v>1.0249999999999999</v>
      </c>
      <c r="F1155" s="191">
        <v>2.2999999999999998</v>
      </c>
      <c r="G1155" s="99">
        <v>0.8</v>
      </c>
      <c r="H1155" s="205" t="s">
        <v>1656</v>
      </c>
      <c r="I1155" s="206" t="s">
        <v>1658</v>
      </c>
    </row>
    <row r="1156" spans="1:9" ht="12.6">
      <c r="A1156" s="202" t="s">
        <v>1179</v>
      </c>
      <c r="B1156" s="89" t="s">
        <v>1969</v>
      </c>
      <c r="C1156" s="90">
        <v>7.2653061224000002</v>
      </c>
      <c r="D1156" s="309">
        <v>1.8803000000000001</v>
      </c>
      <c r="E1156" s="142">
        <v>1.0249999999999999</v>
      </c>
      <c r="F1156" s="143">
        <v>2.2999999999999998</v>
      </c>
      <c r="G1156" s="100">
        <v>0.8</v>
      </c>
      <c r="H1156" s="207" t="s">
        <v>1656</v>
      </c>
      <c r="I1156" s="208" t="s">
        <v>1658</v>
      </c>
    </row>
    <row r="1157" spans="1:9" ht="12.6">
      <c r="A1157" s="190" t="s">
        <v>1180</v>
      </c>
      <c r="B1157" s="5" t="s">
        <v>1970</v>
      </c>
      <c r="C1157" s="6">
        <v>13.294259527299999</v>
      </c>
      <c r="D1157" s="308">
        <v>0.58350000000000002</v>
      </c>
      <c r="E1157" s="141">
        <v>1.0249999999999999</v>
      </c>
      <c r="F1157" s="191">
        <v>1.25</v>
      </c>
      <c r="G1157" s="99">
        <v>0.8</v>
      </c>
      <c r="H1157" s="200" t="s">
        <v>1656</v>
      </c>
      <c r="I1157" s="201" t="s">
        <v>1657</v>
      </c>
    </row>
    <row r="1158" spans="1:9" ht="12.6">
      <c r="A1158" s="190" t="s">
        <v>1181</v>
      </c>
      <c r="B1158" s="5" t="s">
        <v>1970</v>
      </c>
      <c r="C1158" s="6">
        <v>13.9598569157</v>
      </c>
      <c r="D1158" s="308">
        <v>0.68510000000000004</v>
      </c>
      <c r="E1158" s="141">
        <v>1.0249999999999999</v>
      </c>
      <c r="F1158" s="191">
        <v>1.25</v>
      </c>
      <c r="G1158" s="99">
        <v>0.8</v>
      </c>
      <c r="H1158" s="205" t="s">
        <v>1656</v>
      </c>
      <c r="I1158" s="206" t="s">
        <v>1657</v>
      </c>
    </row>
    <row r="1159" spans="1:9" ht="12.6">
      <c r="A1159" s="190" t="s">
        <v>1182</v>
      </c>
      <c r="B1159" s="5" t="s">
        <v>1970</v>
      </c>
      <c r="C1159" s="6">
        <v>12.762987013</v>
      </c>
      <c r="D1159" s="308">
        <v>0.80530000000000002</v>
      </c>
      <c r="E1159" s="141">
        <v>1.0249999999999999</v>
      </c>
      <c r="F1159" s="191">
        <v>2.2999999999999998</v>
      </c>
      <c r="G1159" s="99">
        <v>0.8</v>
      </c>
      <c r="H1159" s="205" t="s">
        <v>1656</v>
      </c>
      <c r="I1159" s="206" t="s">
        <v>1658</v>
      </c>
    </row>
    <row r="1160" spans="1:9" ht="12.6">
      <c r="A1160" s="202" t="s">
        <v>1183</v>
      </c>
      <c r="B1160" s="89" t="s">
        <v>1970</v>
      </c>
      <c r="C1160" s="90">
        <v>15</v>
      </c>
      <c r="D1160" s="309">
        <v>2.4981</v>
      </c>
      <c r="E1160" s="142">
        <v>1.0249999999999999</v>
      </c>
      <c r="F1160" s="143">
        <v>2.2999999999999998</v>
      </c>
      <c r="G1160" s="100">
        <v>0.8</v>
      </c>
      <c r="H1160" s="207" t="s">
        <v>1656</v>
      </c>
      <c r="I1160" s="208" t="s">
        <v>1658</v>
      </c>
    </row>
    <row r="1161" spans="1:9" ht="12.6">
      <c r="A1161" s="190" t="s">
        <v>1184</v>
      </c>
      <c r="B1161" s="5" t="s">
        <v>1971</v>
      </c>
      <c r="C1161" s="6">
        <v>3.6534552846000001</v>
      </c>
      <c r="D1161" s="308">
        <v>0.27600000000000002</v>
      </c>
      <c r="E1161" s="141">
        <v>1.0249999999999999</v>
      </c>
      <c r="F1161" s="191">
        <v>1.25</v>
      </c>
      <c r="G1161" s="99">
        <v>0.8</v>
      </c>
      <c r="H1161" s="200" t="s">
        <v>1656</v>
      </c>
      <c r="I1161" s="201" t="s">
        <v>1657</v>
      </c>
    </row>
    <row r="1162" spans="1:9" ht="12.6">
      <c r="A1162" s="190" t="s">
        <v>1185</v>
      </c>
      <c r="B1162" s="5" t="s">
        <v>1971</v>
      </c>
      <c r="C1162" s="6">
        <v>4.2145465310999999</v>
      </c>
      <c r="D1162" s="308">
        <v>0.35289999999999999</v>
      </c>
      <c r="E1162" s="141">
        <v>1.0249999999999999</v>
      </c>
      <c r="F1162" s="191">
        <v>1.25</v>
      </c>
      <c r="G1162" s="99">
        <v>0.8</v>
      </c>
      <c r="H1162" s="205" t="s">
        <v>1656</v>
      </c>
      <c r="I1162" s="206" t="s">
        <v>1657</v>
      </c>
    </row>
    <row r="1163" spans="1:9" ht="12.6">
      <c r="A1163" s="190" t="s">
        <v>1186</v>
      </c>
      <c r="B1163" s="5" t="s">
        <v>1971</v>
      </c>
      <c r="C1163" s="6">
        <v>5.2241803279000001</v>
      </c>
      <c r="D1163" s="308">
        <v>0.71509999999999996</v>
      </c>
      <c r="E1163" s="141">
        <v>1.0249999999999999</v>
      </c>
      <c r="F1163" s="191">
        <v>2.2999999999999998</v>
      </c>
      <c r="G1163" s="99">
        <v>0.8</v>
      </c>
      <c r="H1163" s="205" t="s">
        <v>1656</v>
      </c>
      <c r="I1163" s="206" t="s">
        <v>1658</v>
      </c>
    </row>
    <row r="1164" spans="1:9" ht="12.6">
      <c r="A1164" s="202" t="s">
        <v>1187</v>
      </c>
      <c r="B1164" s="89" t="s">
        <v>1971</v>
      </c>
      <c r="C1164" s="90">
        <v>9.6435643564000006</v>
      </c>
      <c r="D1164" s="309">
        <v>2.2631000000000001</v>
      </c>
      <c r="E1164" s="142">
        <v>1.0249999999999999</v>
      </c>
      <c r="F1164" s="143">
        <v>2.2999999999999998</v>
      </c>
      <c r="G1164" s="100">
        <v>0.8</v>
      </c>
      <c r="H1164" s="207" t="s">
        <v>1656</v>
      </c>
      <c r="I1164" s="208" t="s">
        <v>1658</v>
      </c>
    </row>
    <row r="1165" spans="1:9" ht="12.6">
      <c r="A1165" s="190" t="s">
        <v>1188</v>
      </c>
      <c r="B1165" s="5" t="s">
        <v>1972</v>
      </c>
      <c r="C1165" s="6">
        <v>3.5661914459999999</v>
      </c>
      <c r="D1165" s="308">
        <v>0.3493</v>
      </c>
      <c r="E1165" s="141">
        <v>1.0249999999999999</v>
      </c>
      <c r="F1165" s="191">
        <v>1.25</v>
      </c>
      <c r="G1165" s="99">
        <v>0.8</v>
      </c>
      <c r="H1165" s="200" t="s">
        <v>1656</v>
      </c>
      <c r="I1165" s="201" t="s">
        <v>1657</v>
      </c>
    </row>
    <row r="1166" spans="1:9" ht="12.6">
      <c r="A1166" s="190" t="s">
        <v>1189</v>
      </c>
      <c r="B1166" s="5" t="s">
        <v>1972</v>
      </c>
      <c r="C1166" s="6">
        <v>4.0358646237000002</v>
      </c>
      <c r="D1166" s="308">
        <v>0.36280000000000001</v>
      </c>
      <c r="E1166" s="141">
        <v>1.0249999999999999</v>
      </c>
      <c r="F1166" s="191">
        <v>1.25</v>
      </c>
      <c r="G1166" s="99">
        <v>0.8</v>
      </c>
      <c r="H1166" s="205" t="s">
        <v>1656</v>
      </c>
      <c r="I1166" s="206" t="s">
        <v>1657</v>
      </c>
    </row>
    <row r="1167" spans="1:9" ht="12.6">
      <c r="A1167" s="190" t="s">
        <v>1190</v>
      </c>
      <c r="B1167" s="5" t="s">
        <v>1972</v>
      </c>
      <c r="C1167" s="6">
        <v>4.8183738119999999</v>
      </c>
      <c r="D1167" s="308">
        <v>0.69879999999999998</v>
      </c>
      <c r="E1167" s="141">
        <v>1.0249999999999999</v>
      </c>
      <c r="F1167" s="191">
        <v>2.2999999999999998</v>
      </c>
      <c r="G1167" s="99">
        <v>0.8</v>
      </c>
      <c r="H1167" s="205" t="s">
        <v>1656</v>
      </c>
      <c r="I1167" s="206" t="s">
        <v>1658</v>
      </c>
    </row>
    <row r="1168" spans="1:9" ht="12.6">
      <c r="A1168" s="202" t="s">
        <v>1191</v>
      </c>
      <c r="B1168" s="89" t="s">
        <v>1972</v>
      </c>
      <c r="C1168" s="90">
        <v>12</v>
      </c>
      <c r="D1168" s="309">
        <v>2.5569000000000002</v>
      </c>
      <c r="E1168" s="142">
        <v>1.0249999999999999</v>
      </c>
      <c r="F1168" s="143">
        <v>2.2999999999999998</v>
      </c>
      <c r="G1168" s="100">
        <v>0.8</v>
      </c>
      <c r="H1168" s="207" t="s">
        <v>1656</v>
      </c>
      <c r="I1168" s="208" t="s">
        <v>1658</v>
      </c>
    </row>
    <row r="1169" spans="1:9" ht="12.6">
      <c r="A1169" s="190" t="s">
        <v>1192</v>
      </c>
      <c r="B1169" s="5" t="s">
        <v>1973</v>
      </c>
      <c r="C1169" s="6">
        <v>3.2588572373</v>
      </c>
      <c r="D1169" s="308">
        <v>0.33889999999999998</v>
      </c>
      <c r="E1169" s="141">
        <v>1.0249999999999999</v>
      </c>
      <c r="F1169" s="191">
        <v>1.25</v>
      </c>
      <c r="G1169" s="99">
        <v>0.8</v>
      </c>
      <c r="H1169" s="200" t="s">
        <v>1656</v>
      </c>
      <c r="I1169" s="201" t="s">
        <v>1657</v>
      </c>
    </row>
    <row r="1170" spans="1:9" ht="12.6">
      <c r="A1170" s="190" t="s">
        <v>1193</v>
      </c>
      <c r="B1170" s="5" t="s">
        <v>1973</v>
      </c>
      <c r="C1170" s="6">
        <v>3.7568675391999999</v>
      </c>
      <c r="D1170" s="308">
        <v>0.48320000000000002</v>
      </c>
      <c r="E1170" s="141">
        <v>1.0249999999999999</v>
      </c>
      <c r="F1170" s="191">
        <v>1.25</v>
      </c>
      <c r="G1170" s="99">
        <v>0.8</v>
      </c>
      <c r="H1170" s="205" t="s">
        <v>1656</v>
      </c>
      <c r="I1170" s="206" t="s">
        <v>1657</v>
      </c>
    </row>
    <row r="1171" spans="1:9" ht="12.6">
      <c r="A1171" s="190" t="s">
        <v>1194</v>
      </c>
      <c r="B1171" s="5" t="s">
        <v>1973</v>
      </c>
      <c r="C1171" s="6">
        <v>5.7184206123000001</v>
      </c>
      <c r="D1171" s="308">
        <v>0.91990000000000005</v>
      </c>
      <c r="E1171" s="141">
        <v>1.0249999999999999</v>
      </c>
      <c r="F1171" s="191">
        <v>2.2999999999999998</v>
      </c>
      <c r="G1171" s="99">
        <v>0.8</v>
      </c>
      <c r="H1171" s="205" t="s">
        <v>1656</v>
      </c>
      <c r="I1171" s="206" t="s">
        <v>1658</v>
      </c>
    </row>
    <row r="1172" spans="1:9" ht="12.6">
      <c r="A1172" s="202" t="s">
        <v>1195</v>
      </c>
      <c r="B1172" s="89" t="s">
        <v>1973</v>
      </c>
      <c r="C1172" s="90">
        <v>12.948747152599999</v>
      </c>
      <c r="D1172" s="309">
        <v>2.6356999999999999</v>
      </c>
      <c r="E1172" s="142">
        <v>1.0249999999999999</v>
      </c>
      <c r="F1172" s="143">
        <v>2.2999999999999998</v>
      </c>
      <c r="G1172" s="100">
        <v>0.8</v>
      </c>
      <c r="H1172" s="207" t="s">
        <v>1656</v>
      </c>
      <c r="I1172" s="208" t="s">
        <v>1658</v>
      </c>
    </row>
    <row r="1173" spans="1:9" ht="12.6">
      <c r="A1173" s="190" t="s">
        <v>1196</v>
      </c>
      <c r="B1173" s="5" t="s">
        <v>1974</v>
      </c>
      <c r="C1173" s="6">
        <v>3.7011695906000002</v>
      </c>
      <c r="D1173" s="308">
        <v>0.32190000000000002</v>
      </c>
      <c r="E1173" s="141">
        <v>1.0249999999999999</v>
      </c>
      <c r="F1173" s="191">
        <v>1.25</v>
      </c>
      <c r="G1173" s="99">
        <v>0.8</v>
      </c>
      <c r="H1173" s="200" t="s">
        <v>1656</v>
      </c>
      <c r="I1173" s="201" t="s">
        <v>1657</v>
      </c>
    </row>
    <row r="1174" spans="1:9" ht="12.6">
      <c r="A1174" s="190" t="s">
        <v>1197</v>
      </c>
      <c r="B1174" s="5" t="s">
        <v>1974</v>
      </c>
      <c r="C1174" s="6">
        <v>3.9018802338</v>
      </c>
      <c r="D1174" s="308">
        <v>0.44619999999999999</v>
      </c>
      <c r="E1174" s="141">
        <v>1.0249999999999999</v>
      </c>
      <c r="F1174" s="191">
        <v>1.25</v>
      </c>
      <c r="G1174" s="99">
        <v>0.8</v>
      </c>
      <c r="H1174" s="205" t="s">
        <v>1656</v>
      </c>
      <c r="I1174" s="206" t="s">
        <v>1657</v>
      </c>
    </row>
    <row r="1175" spans="1:9" ht="12.6">
      <c r="A1175" s="190" t="s">
        <v>1198</v>
      </c>
      <c r="B1175" s="5" t="s">
        <v>1974</v>
      </c>
      <c r="C1175" s="6">
        <v>4.6585365854000003</v>
      </c>
      <c r="D1175" s="308">
        <v>0.7863</v>
      </c>
      <c r="E1175" s="141">
        <v>1.0249999999999999</v>
      </c>
      <c r="F1175" s="191">
        <v>2.2999999999999998</v>
      </c>
      <c r="G1175" s="99">
        <v>0.8</v>
      </c>
      <c r="H1175" s="205" t="s">
        <v>1656</v>
      </c>
      <c r="I1175" s="206" t="s">
        <v>1658</v>
      </c>
    </row>
    <row r="1176" spans="1:9" ht="12.6">
      <c r="A1176" s="202" t="s">
        <v>1199</v>
      </c>
      <c r="B1176" s="89" t="s">
        <v>1974</v>
      </c>
      <c r="C1176" s="90">
        <v>8.8701298700999995</v>
      </c>
      <c r="D1176" s="309">
        <v>1.8137000000000001</v>
      </c>
      <c r="E1176" s="142">
        <v>1.0249999999999999</v>
      </c>
      <c r="F1176" s="143">
        <v>2.2999999999999998</v>
      </c>
      <c r="G1176" s="100">
        <v>0.8</v>
      </c>
      <c r="H1176" s="207" t="s">
        <v>1656</v>
      </c>
      <c r="I1176" s="208" t="s">
        <v>1658</v>
      </c>
    </row>
    <row r="1177" spans="1:9" ht="12.6">
      <c r="A1177" s="190" t="s">
        <v>1200</v>
      </c>
      <c r="B1177" s="5" t="s">
        <v>1975</v>
      </c>
      <c r="C1177" s="6">
        <v>3.0722075347</v>
      </c>
      <c r="D1177" s="308">
        <v>0.94899999999999995</v>
      </c>
      <c r="E1177" s="141">
        <v>1.0249999999999999</v>
      </c>
      <c r="F1177" s="191">
        <v>1.25</v>
      </c>
      <c r="G1177" s="99">
        <v>0.8</v>
      </c>
      <c r="H1177" s="200" t="s">
        <v>1656</v>
      </c>
      <c r="I1177" s="201" t="s">
        <v>1657</v>
      </c>
    </row>
    <row r="1178" spans="1:9" ht="12.6">
      <c r="A1178" s="190" t="s">
        <v>1201</v>
      </c>
      <c r="B1178" s="5" t="s">
        <v>1975</v>
      </c>
      <c r="C1178" s="6">
        <v>5.2755779636</v>
      </c>
      <c r="D1178" s="308">
        <v>1.3932</v>
      </c>
      <c r="E1178" s="141">
        <v>1.0249999999999999</v>
      </c>
      <c r="F1178" s="191">
        <v>1.25</v>
      </c>
      <c r="G1178" s="99">
        <v>0.8</v>
      </c>
      <c r="H1178" s="205" t="s">
        <v>1656</v>
      </c>
      <c r="I1178" s="206" t="s">
        <v>1657</v>
      </c>
    </row>
    <row r="1179" spans="1:9" ht="12.6">
      <c r="A1179" s="190" t="s">
        <v>1202</v>
      </c>
      <c r="B1179" s="5" t="s">
        <v>1975</v>
      </c>
      <c r="C1179" s="6">
        <v>8.8947497546999994</v>
      </c>
      <c r="D1179" s="308">
        <v>2.2473999999999998</v>
      </c>
      <c r="E1179" s="141">
        <v>1.0249999999999999</v>
      </c>
      <c r="F1179" s="191">
        <v>2.2999999999999998</v>
      </c>
      <c r="G1179" s="99">
        <v>0.8</v>
      </c>
      <c r="H1179" s="205" t="s">
        <v>1656</v>
      </c>
      <c r="I1179" s="206" t="s">
        <v>1658</v>
      </c>
    </row>
    <row r="1180" spans="1:9" ht="12.6">
      <c r="A1180" s="202" t="s">
        <v>1203</v>
      </c>
      <c r="B1180" s="89" t="s">
        <v>1975</v>
      </c>
      <c r="C1180" s="90">
        <v>18.319637882999999</v>
      </c>
      <c r="D1180" s="309">
        <v>4.9105999999999996</v>
      </c>
      <c r="E1180" s="142">
        <v>1.0249999999999999</v>
      </c>
      <c r="F1180" s="143">
        <v>2.2999999999999998</v>
      </c>
      <c r="G1180" s="100">
        <v>0.8</v>
      </c>
      <c r="H1180" s="207" t="s">
        <v>1656</v>
      </c>
      <c r="I1180" s="208" t="s">
        <v>1658</v>
      </c>
    </row>
    <row r="1181" spans="1:9" ht="12.6">
      <c r="A1181" s="190" t="s">
        <v>1204</v>
      </c>
      <c r="B1181" s="5" t="s">
        <v>1976</v>
      </c>
      <c r="C1181" s="6">
        <v>1.5131112685999999</v>
      </c>
      <c r="D1181" s="308">
        <v>0.2989</v>
      </c>
      <c r="E1181" s="141">
        <v>1.0249999999999999</v>
      </c>
      <c r="F1181" s="191">
        <v>1.25</v>
      </c>
      <c r="G1181" s="99">
        <v>0.8</v>
      </c>
      <c r="H1181" s="200" t="s">
        <v>1656</v>
      </c>
      <c r="I1181" s="201" t="s">
        <v>1657</v>
      </c>
    </row>
    <row r="1182" spans="1:9" ht="12.6">
      <c r="A1182" s="190" t="s">
        <v>1205</v>
      </c>
      <c r="B1182" s="5" t="s">
        <v>1976</v>
      </c>
      <c r="C1182" s="6">
        <v>2.0847672065</v>
      </c>
      <c r="D1182" s="308">
        <v>0.43159999999999998</v>
      </c>
      <c r="E1182" s="141">
        <v>1.0249999999999999</v>
      </c>
      <c r="F1182" s="191">
        <v>1.25</v>
      </c>
      <c r="G1182" s="99">
        <v>0.8</v>
      </c>
      <c r="H1182" s="205" t="s">
        <v>1656</v>
      </c>
      <c r="I1182" s="206" t="s">
        <v>1657</v>
      </c>
    </row>
    <row r="1183" spans="1:9" ht="12.6">
      <c r="A1183" s="190" t="s">
        <v>1206</v>
      </c>
      <c r="B1183" s="5" t="s">
        <v>1976</v>
      </c>
      <c r="C1183" s="6">
        <v>4.0732714137999997</v>
      </c>
      <c r="D1183" s="308">
        <v>0.94489999999999996</v>
      </c>
      <c r="E1183" s="141">
        <v>1.0249999999999999</v>
      </c>
      <c r="F1183" s="191">
        <v>2.2999999999999998</v>
      </c>
      <c r="G1183" s="99">
        <v>0.8</v>
      </c>
      <c r="H1183" s="205" t="s">
        <v>1656</v>
      </c>
      <c r="I1183" s="206" t="s">
        <v>1658</v>
      </c>
    </row>
    <row r="1184" spans="1:9" ht="12.6">
      <c r="A1184" s="202" t="s">
        <v>1207</v>
      </c>
      <c r="B1184" s="89" t="s">
        <v>1976</v>
      </c>
      <c r="C1184" s="90">
        <v>8.6300578034999997</v>
      </c>
      <c r="D1184" s="309">
        <v>2.2639</v>
      </c>
      <c r="E1184" s="142">
        <v>1.0249999999999999</v>
      </c>
      <c r="F1184" s="143">
        <v>2.2999999999999998</v>
      </c>
      <c r="G1184" s="100">
        <v>0.8</v>
      </c>
      <c r="H1184" s="207" t="s">
        <v>1656</v>
      </c>
      <c r="I1184" s="208" t="s">
        <v>1658</v>
      </c>
    </row>
    <row r="1185" spans="1:9" ht="12.6">
      <c r="A1185" s="190" t="s">
        <v>1208</v>
      </c>
      <c r="B1185" s="5" t="s">
        <v>1977</v>
      </c>
      <c r="C1185" s="6">
        <v>1.6983826314999999</v>
      </c>
      <c r="D1185" s="308">
        <v>0.34239999999999998</v>
      </c>
      <c r="E1185" s="141">
        <v>1.0249999999999999</v>
      </c>
      <c r="F1185" s="191">
        <v>1.25</v>
      </c>
      <c r="G1185" s="99">
        <v>0.8</v>
      </c>
      <c r="H1185" s="200" t="s">
        <v>1656</v>
      </c>
      <c r="I1185" s="201" t="s">
        <v>1657</v>
      </c>
    </row>
    <row r="1186" spans="1:9" ht="12.6">
      <c r="A1186" s="190" t="s">
        <v>1209</v>
      </c>
      <c r="B1186" s="5" t="s">
        <v>1977</v>
      </c>
      <c r="C1186" s="6">
        <v>2.3954532404000002</v>
      </c>
      <c r="D1186" s="308">
        <v>0.43609999999999999</v>
      </c>
      <c r="E1186" s="141">
        <v>1.0249999999999999</v>
      </c>
      <c r="F1186" s="191">
        <v>1.25</v>
      </c>
      <c r="G1186" s="99">
        <v>0.8</v>
      </c>
      <c r="H1186" s="205" t="s">
        <v>1656</v>
      </c>
      <c r="I1186" s="206" t="s">
        <v>1657</v>
      </c>
    </row>
    <row r="1187" spans="1:9" ht="12.6">
      <c r="A1187" s="190" t="s">
        <v>1210</v>
      </c>
      <c r="B1187" s="5" t="s">
        <v>1977</v>
      </c>
      <c r="C1187" s="6">
        <v>3.6015044327000001</v>
      </c>
      <c r="D1187" s="308">
        <v>0.77400000000000002</v>
      </c>
      <c r="E1187" s="141">
        <v>1.0249999999999999</v>
      </c>
      <c r="F1187" s="191">
        <v>2.2999999999999998</v>
      </c>
      <c r="G1187" s="99">
        <v>0.8</v>
      </c>
      <c r="H1187" s="205" t="s">
        <v>1656</v>
      </c>
      <c r="I1187" s="206" t="s">
        <v>1658</v>
      </c>
    </row>
    <row r="1188" spans="1:9" ht="12.6">
      <c r="A1188" s="202" t="s">
        <v>1211</v>
      </c>
      <c r="B1188" s="89" t="s">
        <v>1977</v>
      </c>
      <c r="C1188" s="90">
        <v>7.1318378118999997</v>
      </c>
      <c r="D1188" s="309">
        <v>1.8149</v>
      </c>
      <c r="E1188" s="142">
        <v>1.0249999999999999</v>
      </c>
      <c r="F1188" s="143">
        <v>2.2999999999999998</v>
      </c>
      <c r="G1188" s="100">
        <v>0.8</v>
      </c>
      <c r="H1188" s="207" t="s">
        <v>1656</v>
      </c>
      <c r="I1188" s="208" t="s">
        <v>1658</v>
      </c>
    </row>
    <row r="1189" spans="1:9" ht="12.6">
      <c r="A1189" s="190" t="s">
        <v>1212</v>
      </c>
      <c r="B1189" s="5" t="s">
        <v>1978</v>
      </c>
      <c r="C1189" s="6">
        <v>2.5258609569999999</v>
      </c>
      <c r="D1189" s="308">
        <v>0.49730000000000002</v>
      </c>
      <c r="E1189" s="141">
        <v>1.0249999999999999</v>
      </c>
      <c r="F1189" s="191">
        <v>1.25</v>
      </c>
      <c r="G1189" s="99">
        <v>0.8</v>
      </c>
      <c r="H1189" s="200" t="s">
        <v>1656</v>
      </c>
      <c r="I1189" s="201" t="s">
        <v>1657</v>
      </c>
    </row>
    <row r="1190" spans="1:9" ht="12.6">
      <c r="A1190" s="190" t="s">
        <v>1213</v>
      </c>
      <c r="B1190" s="5" t="s">
        <v>1978</v>
      </c>
      <c r="C1190" s="6">
        <v>3.4225487833999999</v>
      </c>
      <c r="D1190" s="308">
        <v>0.65549999999999997</v>
      </c>
      <c r="E1190" s="141">
        <v>1.0249999999999999</v>
      </c>
      <c r="F1190" s="191">
        <v>1.25</v>
      </c>
      <c r="G1190" s="99">
        <v>0.8</v>
      </c>
      <c r="H1190" s="200" t="s">
        <v>1656</v>
      </c>
      <c r="I1190" s="201" t="s">
        <v>1657</v>
      </c>
    </row>
    <row r="1191" spans="1:9" ht="12.6">
      <c r="A1191" s="190" t="s">
        <v>1214</v>
      </c>
      <c r="B1191" s="5" t="s">
        <v>1978</v>
      </c>
      <c r="C1191" s="6">
        <v>5.1215910603000001</v>
      </c>
      <c r="D1191" s="308">
        <v>1.0094000000000001</v>
      </c>
      <c r="E1191" s="141">
        <v>1.0249999999999999</v>
      </c>
      <c r="F1191" s="191">
        <v>2.2999999999999998</v>
      </c>
      <c r="G1191" s="99">
        <v>0.8</v>
      </c>
      <c r="H1191" s="200" t="s">
        <v>1656</v>
      </c>
      <c r="I1191" s="201" t="s">
        <v>1658</v>
      </c>
    </row>
    <row r="1192" spans="1:9" ht="12.6">
      <c r="A1192" s="202" t="s">
        <v>1215</v>
      </c>
      <c r="B1192" s="89" t="s">
        <v>1978</v>
      </c>
      <c r="C1192" s="90">
        <v>10.2120031177</v>
      </c>
      <c r="D1192" s="309">
        <v>2.2202000000000002</v>
      </c>
      <c r="E1192" s="142">
        <v>1.0249999999999999</v>
      </c>
      <c r="F1192" s="143">
        <v>2.2999999999999998</v>
      </c>
      <c r="G1192" s="209">
        <v>0.8</v>
      </c>
      <c r="H1192" s="207" t="s">
        <v>1656</v>
      </c>
      <c r="I1192" s="208" t="s">
        <v>1658</v>
      </c>
    </row>
    <row r="1193" spans="1:9" ht="12.6">
      <c r="A1193" s="190" t="s">
        <v>1216</v>
      </c>
      <c r="B1193" s="5" t="s">
        <v>1979</v>
      </c>
      <c r="C1193" s="6">
        <v>1.6431510875999999</v>
      </c>
      <c r="D1193" s="308">
        <v>0.48720000000000002</v>
      </c>
      <c r="E1193" s="141">
        <v>1.0249999999999999</v>
      </c>
      <c r="F1193" s="191">
        <v>1.25</v>
      </c>
      <c r="G1193" s="99">
        <v>0.8</v>
      </c>
      <c r="H1193" s="200" t="s">
        <v>1656</v>
      </c>
      <c r="I1193" s="201" t="s">
        <v>1657</v>
      </c>
    </row>
    <row r="1194" spans="1:9" ht="12.6">
      <c r="A1194" s="190" t="s">
        <v>1217</v>
      </c>
      <c r="B1194" s="5" t="s">
        <v>1979</v>
      </c>
      <c r="C1194" s="6">
        <v>2.7974918718000001</v>
      </c>
      <c r="D1194" s="308">
        <v>0.51749999999999996</v>
      </c>
      <c r="E1194" s="141">
        <v>1.0249999999999999</v>
      </c>
      <c r="F1194" s="191">
        <v>1.25</v>
      </c>
      <c r="G1194" s="99">
        <v>0.8</v>
      </c>
      <c r="H1194" s="200" t="s">
        <v>1656</v>
      </c>
      <c r="I1194" s="201" t="s">
        <v>1657</v>
      </c>
    </row>
    <row r="1195" spans="1:9" ht="12.6">
      <c r="A1195" s="190" t="s">
        <v>1218</v>
      </c>
      <c r="B1195" s="5" t="s">
        <v>1979</v>
      </c>
      <c r="C1195" s="6">
        <v>4.2353372434000001</v>
      </c>
      <c r="D1195" s="308">
        <v>0.88109999999999999</v>
      </c>
      <c r="E1195" s="141">
        <v>1.0249999999999999</v>
      </c>
      <c r="F1195" s="191">
        <v>2.2999999999999998</v>
      </c>
      <c r="G1195" s="99">
        <v>0.8</v>
      </c>
      <c r="H1195" s="200" t="s">
        <v>1656</v>
      </c>
      <c r="I1195" s="201" t="s">
        <v>1658</v>
      </c>
    </row>
    <row r="1196" spans="1:9" ht="12.6">
      <c r="A1196" s="202" t="s">
        <v>1219</v>
      </c>
      <c r="B1196" s="89" t="s">
        <v>1979</v>
      </c>
      <c r="C1196" s="90">
        <v>10.800443459</v>
      </c>
      <c r="D1196" s="309">
        <v>2.8136999999999999</v>
      </c>
      <c r="E1196" s="142">
        <v>1.0249999999999999</v>
      </c>
      <c r="F1196" s="143">
        <v>2.2999999999999998</v>
      </c>
      <c r="G1196" s="209">
        <v>0.8</v>
      </c>
      <c r="H1196" s="207" t="s">
        <v>1656</v>
      </c>
      <c r="I1196" s="208" t="s">
        <v>1658</v>
      </c>
    </row>
    <row r="1197" spans="1:9" ht="12.6">
      <c r="A1197" s="190" t="s">
        <v>1220</v>
      </c>
      <c r="B1197" s="5" t="s">
        <v>1980</v>
      </c>
      <c r="C1197" s="6">
        <v>1.7689303537000001</v>
      </c>
      <c r="D1197" s="308">
        <v>0.5111</v>
      </c>
      <c r="E1197" s="141">
        <v>1.0249999999999999</v>
      </c>
      <c r="F1197" s="191">
        <v>1.25</v>
      </c>
      <c r="G1197" s="99">
        <v>0.8</v>
      </c>
      <c r="H1197" s="200" t="s">
        <v>1656</v>
      </c>
      <c r="I1197" s="201" t="s">
        <v>1657</v>
      </c>
    </row>
    <row r="1198" spans="1:9" ht="12.6">
      <c r="A1198" s="190" t="s">
        <v>1221</v>
      </c>
      <c r="B1198" s="5" t="s">
        <v>1980</v>
      </c>
      <c r="C1198" s="6">
        <v>2.4155714285999998</v>
      </c>
      <c r="D1198" s="308">
        <v>0.56779999999999997</v>
      </c>
      <c r="E1198" s="141">
        <v>1.0249999999999999</v>
      </c>
      <c r="F1198" s="191">
        <v>1.25</v>
      </c>
      <c r="G1198" s="99">
        <v>0.8</v>
      </c>
      <c r="H1198" s="205" t="s">
        <v>1656</v>
      </c>
      <c r="I1198" s="206" t="s">
        <v>1657</v>
      </c>
    </row>
    <row r="1199" spans="1:9" ht="12.6">
      <c r="A1199" s="190" t="s">
        <v>1222</v>
      </c>
      <c r="B1199" s="5" t="s">
        <v>1980</v>
      </c>
      <c r="C1199" s="6">
        <v>3.4625772860000001</v>
      </c>
      <c r="D1199" s="308">
        <v>0.82220000000000004</v>
      </c>
      <c r="E1199" s="141">
        <v>1.0249999999999999</v>
      </c>
      <c r="F1199" s="191">
        <v>2.2999999999999998</v>
      </c>
      <c r="G1199" s="99">
        <v>0.8</v>
      </c>
      <c r="H1199" s="205" t="s">
        <v>1656</v>
      </c>
      <c r="I1199" s="206" t="s">
        <v>1658</v>
      </c>
    </row>
    <row r="1200" spans="1:9" ht="12.6">
      <c r="A1200" s="202" t="s">
        <v>1223</v>
      </c>
      <c r="B1200" s="89" t="s">
        <v>1980</v>
      </c>
      <c r="C1200" s="90">
        <v>7.1591865358</v>
      </c>
      <c r="D1200" s="309">
        <v>1.8843000000000001</v>
      </c>
      <c r="E1200" s="142">
        <v>1.0249999999999999</v>
      </c>
      <c r="F1200" s="143">
        <v>2.2999999999999998</v>
      </c>
      <c r="G1200" s="100">
        <v>0.8</v>
      </c>
      <c r="H1200" s="207" t="s">
        <v>1656</v>
      </c>
      <c r="I1200" s="208" t="s">
        <v>1658</v>
      </c>
    </row>
    <row r="1201" spans="1:9" ht="12.6">
      <c r="A1201" s="190" t="s">
        <v>1224</v>
      </c>
      <c r="B1201" s="5" t="s">
        <v>1981</v>
      </c>
      <c r="C1201" s="6">
        <v>17.899999999999999</v>
      </c>
      <c r="D1201" s="308">
        <v>4.8204000000000002</v>
      </c>
      <c r="E1201" s="141">
        <v>2.7</v>
      </c>
      <c r="F1201" s="191">
        <v>2.7</v>
      </c>
      <c r="G1201" s="99">
        <v>0.9</v>
      </c>
      <c r="H1201" s="200" t="s">
        <v>1655</v>
      </c>
      <c r="I1201" s="201" t="s">
        <v>1655</v>
      </c>
    </row>
    <row r="1202" spans="1:9" ht="12.6">
      <c r="A1202" s="190" t="s">
        <v>1225</v>
      </c>
      <c r="B1202" s="5" t="s">
        <v>1981</v>
      </c>
      <c r="C1202" s="6">
        <v>19.89</v>
      </c>
      <c r="D1202" s="308">
        <v>4.9036999999999997</v>
      </c>
      <c r="E1202" s="141">
        <v>2.7</v>
      </c>
      <c r="F1202" s="191">
        <v>2.7</v>
      </c>
      <c r="G1202" s="99">
        <v>0.9</v>
      </c>
      <c r="H1202" s="205" t="s">
        <v>1655</v>
      </c>
      <c r="I1202" s="206" t="s">
        <v>1655</v>
      </c>
    </row>
    <row r="1203" spans="1:9" ht="12.6">
      <c r="A1203" s="190" t="s">
        <v>1226</v>
      </c>
      <c r="B1203" s="5" t="s">
        <v>1981</v>
      </c>
      <c r="C1203" s="6">
        <v>22.095808383200001</v>
      </c>
      <c r="D1203" s="308">
        <v>7.5460000000000003</v>
      </c>
      <c r="E1203" s="141">
        <v>2.7</v>
      </c>
      <c r="F1203" s="191">
        <v>2.7</v>
      </c>
      <c r="G1203" s="99">
        <v>0.9</v>
      </c>
      <c r="H1203" s="205" t="s">
        <v>1655</v>
      </c>
      <c r="I1203" s="206" t="s">
        <v>1655</v>
      </c>
    </row>
    <row r="1204" spans="1:9" ht="12.6">
      <c r="A1204" s="202" t="s">
        <v>1227</v>
      </c>
      <c r="B1204" s="89" t="s">
        <v>1981</v>
      </c>
      <c r="C1204" s="90">
        <v>46.562091503300003</v>
      </c>
      <c r="D1204" s="309">
        <v>19.523</v>
      </c>
      <c r="E1204" s="142">
        <v>2.7</v>
      </c>
      <c r="F1204" s="143">
        <v>2.7</v>
      </c>
      <c r="G1204" s="100">
        <v>0.9</v>
      </c>
      <c r="H1204" s="207" t="s">
        <v>1655</v>
      </c>
      <c r="I1204" s="208" t="s">
        <v>1655</v>
      </c>
    </row>
    <row r="1205" spans="1:9" ht="12.6">
      <c r="A1205" s="190" t="s">
        <v>1228</v>
      </c>
      <c r="B1205" s="5" t="s">
        <v>1982</v>
      </c>
      <c r="C1205" s="6">
        <v>5.6092124814000002</v>
      </c>
      <c r="D1205" s="308">
        <v>1.4993000000000001</v>
      </c>
      <c r="E1205" s="141">
        <v>2.7</v>
      </c>
      <c r="F1205" s="191">
        <v>2.7</v>
      </c>
      <c r="G1205" s="99">
        <v>0.9</v>
      </c>
      <c r="H1205" s="200" t="s">
        <v>1655</v>
      </c>
      <c r="I1205" s="201" t="s">
        <v>1655</v>
      </c>
    </row>
    <row r="1206" spans="1:9" ht="12.6">
      <c r="A1206" s="190" t="s">
        <v>1229</v>
      </c>
      <c r="B1206" s="5" t="s">
        <v>1982</v>
      </c>
      <c r="C1206" s="6">
        <v>8.6491516146999992</v>
      </c>
      <c r="D1206" s="308">
        <v>2.2480000000000002</v>
      </c>
      <c r="E1206" s="141">
        <v>2.7</v>
      </c>
      <c r="F1206" s="191">
        <v>2.7</v>
      </c>
      <c r="G1206" s="99">
        <v>0.9</v>
      </c>
      <c r="H1206" s="205" t="s">
        <v>1655</v>
      </c>
      <c r="I1206" s="206" t="s">
        <v>1655</v>
      </c>
    </row>
    <row r="1207" spans="1:9" ht="12.6">
      <c r="A1207" s="190" t="s">
        <v>1230</v>
      </c>
      <c r="B1207" s="5" t="s">
        <v>1982</v>
      </c>
      <c r="C1207" s="6">
        <v>14.9946091644</v>
      </c>
      <c r="D1207" s="308">
        <v>4.3014999999999999</v>
      </c>
      <c r="E1207" s="141">
        <v>2.7</v>
      </c>
      <c r="F1207" s="191">
        <v>2.7</v>
      </c>
      <c r="G1207" s="99">
        <v>0.9</v>
      </c>
      <c r="H1207" s="205" t="s">
        <v>1655</v>
      </c>
      <c r="I1207" s="206" t="s">
        <v>1655</v>
      </c>
    </row>
    <row r="1208" spans="1:9" ht="12.6">
      <c r="A1208" s="202" t="s">
        <v>1231</v>
      </c>
      <c r="B1208" s="89" t="s">
        <v>1982</v>
      </c>
      <c r="C1208" s="90">
        <v>28.1378091873</v>
      </c>
      <c r="D1208" s="309">
        <v>10.231199999999999</v>
      </c>
      <c r="E1208" s="142">
        <v>2.7</v>
      </c>
      <c r="F1208" s="143">
        <v>2.7</v>
      </c>
      <c r="G1208" s="100">
        <v>0.9</v>
      </c>
      <c r="H1208" s="207" t="s">
        <v>1655</v>
      </c>
      <c r="I1208" s="208" t="s">
        <v>1655</v>
      </c>
    </row>
    <row r="1209" spans="1:9" ht="12.6">
      <c r="A1209" s="190" t="s">
        <v>1232</v>
      </c>
      <c r="B1209" s="5" t="s">
        <v>1983</v>
      </c>
      <c r="C1209" s="6">
        <v>3</v>
      </c>
      <c r="D1209" s="308">
        <v>0.73680000000000001</v>
      </c>
      <c r="E1209" s="141">
        <v>2.7</v>
      </c>
      <c r="F1209" s="191">
        <v>2.7</v>
      </c>
      <c r="G1209" s="99">
        <v>0.9</v>
      </c>
      <c r="H1209" s="200" t="s">
        <v>1655</v>
      </c>
      <c r="I1209" s="201" t="s">
        <v>1655</v>
      </c>
    </row>
    <row r="1210" spans="1:9" ht="12.6">
      <c r="A1210" s="190" t="s">
        <v>1233</v>
      </c>
      <c r="B1210" s="5" t="s">
        <v>1983</v>
      </c>
      <c r="C1210" s="6">
        <v>6.0688959944</v>
      </c>
      <c r="D1210" s="308">
        <v>1.0164</v>
      </c>
      <c r="E1210" s="141">
        <v>2.7</v>
      </c>
      <c r="F1210" s="191">
        <v>2.7</v>
      </c>
      <c r="G1210" s="99">
        <v>0.9</v>
      </c>
      <c r="H1210" s="205" t="s">
        <v>1655</v>
      </c>
      <c r="I1210" s="206" t="s">
        <v>1655</v>
      </c>
    </row>
    <row r="1211" spans="1:9" ht="12.6">
      <c r="A1211" s="190" t="s">
        <v>1234</v>
      </c>
      <c r="B1211" s="5" t="s">
        <v>1983</v>
      </c>
      <c r="C1211" s="6">
        <v>11.083333333300001</v>
      </c>
      <c r="D1211" s="308">
        <v>1.8563000000000001</v>
      </c>
      <c r="E1211" s="141">
        <v>2.7</v>
      </c>
      <c r="F1211" s="191">
        <v>2.7</v>
      </c>
      <c r="G1211" s="99">
        <v>0.9</v>
      </c>
      <c r="H1211" s="205" t="s">
        <v>1655</v>
      </c>
      <c r="I1211" s="206" t="s">
        <v>1655</v>
      </c>
    </row>
    <row r="1212" spans="1:9" ht="12.6">
      <c r="A1212" s="202" t="s">
        <v>1235</v>
      </c>
      <c r="B1212" s="89" t="s">
        <v>1983</v>
      </c>
      <c r="C1212" s="90">
        <v>45.285714285700003</v>
      </c>
      <c r="D1212" s="309">
        <v>5.0079000000000002</v>
      </c>
      <c r="E1212" s="142">
        <v>2.7</v>
      </c>
      <c r="F1212" s="143">
        <v>2.7</v>
      </c>
      <c r="G1212" s="100">
        <v>0.9</v>
      </c>
      <c r="H1212" s="207" t="s">
        <v>1655</v>
      </c>
      <c r="I1212" s="208" t="s">
        <v>1655</v>
      </c>
    </row>
    <row r="1213" spans="1:9" ht="12.6">
      <c r="A1213" s="190" t="s">
        <v>1236</v>
      </c>
      <c r="B1213" s="5" t="s">
        <v>1984</v>
      </c>
      <c r="C1213" s="6">
        <v>2.4661865998999999</v>
      </c>
      <c r="D1213" s="308">
        <v>0.49249999999999999</v>
      </c>
      <c r="E1213" s="141">
        <v>2.7</v>
      </c>
      <c r="F1213" s="191">
        <v>2.7</v>
      </c>
      <c r="G1213" s="99">
        <v>0.9</v>
      </c>
      <c r="H1213" s="200" t="s">
        <v>1655</v>
      </c>
      <c r="I1213" s="201" t="s">
        <v>1655</v>
      </c>
    </row>
    <row r="1214" spans="1:9" ht="12.6">
      <c r="A1214" s="190" t="s">
        <v>1237</v>
      </c>
      <c r="B1214" s="5" t="s">
        <v>1984</v>
      </c>
      <c r="C1214" s="6">
        <v>3.9537679148999998</v>
      </c>
      <c r="D1214" s="308">
        <v>0.74270000000000003</v>
      </c>
      <c r="E1214" s="141">
        <v>2.7</v>
      </c>
      <c r="F1214" s="191">
        <v>2.7</v>
      </c>
      <c r="G1214" s="99">
        <v>0.9</v>
      </c>
      <c r="H1214" s="205" t="s">
        <v>1655</v>
      </c>
      <c r="I1214" s="206" t="s">
        <v>1655</v>
      </c>
    </row>
    <row r="1215" spans="1:9" ht="12.6">
      <c r="A1215" s="190" t="s">
        <v>1238</v>
      </c>
      <c r="B1215" s="5" t="s">
        <v>1984</v>
      </c>
      <c r="C1215" s="6">
        <v>6.6438809260999996</v>
      </c>
      <c r="D1215" s="308">
        <v>1.512</v>
      </c>
      <c r="E1215" s="141">
        <v>2.7</v>
      </c>
      <c r="F1215" s="191">
        <v>2.7</v>
      </c>
      <c r="G1215" s="99">
        <v>0.9</v>
      </c>
      <c r="H1215" s="205" t="s">
        <v>1655</v>
      </c>
      <c r="I1215" s="206" t="s">
        <v>1655</v>
      </c>
    </row>
    <row r="1216" spans="1:9" ht="12.6">
      <c r="A1216" s="202" t="s">
        <v>1239</v>
      </c>
      <c r="B1216" s="89" t="s">
        <v>1984</v>
      </c>
      <c r="C1216" s="90">
        <v>16.037037037000001</v>
      </c>
      <c r="D1216" s="309">
        <v>4.2789000000000001</v>
      </c>
      <c r="E1216" s="142">
        <v>2.7</v>
      </c>
      <c r="F1216" s="143">
        <v>2.7</v>
      </c>
      <c r="G1216" s="100">
        <v>0.9</v>
      </c>
      <c r="H1216" s="207" t="s">
        <v>1655</v>
      </c>
      <c r="I1216" s="208" t="s">
        <v>1655</v>
      </c>
    </row>
    <row r="1217" spans="1:9" ht="12.6">
      <c r="A1217" s="190" t="s">
        <v>1240</v>
      </c>
      <c r="B1217" s="5" t="s">
        <v>1985</v>
      </c>
      <c r="C1217" s="6">
        <v>2.8873774122000002</v>
      </c>
      <c r="D1217" s="308">
        <v>1.52</v>
      </c>
      <c r="E1217" s="141">
        <v>1.0249999999999999</v>
      </c>
      <c r="F1217" s="191">
        <v>1.25</v>
      </c>
      <c r="G1217" s="99">
        <v>0.8</v>
      </c>
      <c r="H1217" s="200" t="s">
        <v>1656</v>
      </c>
      <c r="I1217" s="201" t="s">
        <v>1657</v>
      </c>
    </row>
    <row r="1218" spans="1:9" ht="12.6">
      <c r="A1218" s="190" t="s">
        <v>1241</v>
      </c>
      <c r="B1218" s="5" t="s">
        <v>1985</v>
      </c>
      <c r="C1218" s="6">
        <v>5.2043176560999997</v>
      </c>
      <c r="D1218" s="308">
        <v>1.909</v>
      </c>
      <c r="E1218" s="141">
        <v>1.0249999999999999</v>
      </c>
      <c r="F1218" s="191">
        <v>1.25</v>
      </c>
      <c r="G1218" s="99">
        <v>0.8</v>
      </c>
      <c r="H1218" s="205" t="s">
        <v>1656</v>
      </c>
      <c r="I1218" s="206" t="s">
        <v>1657</v>
      </c>
    </row>
    <row r="1219" spans="1:9" ht="12.6">
      <c r="A1219" s="190" t="s">
        <v>1242</v>
      </c>
      <c r="B1219" s="5" t="s">
        <v>1985</v>
      </c>
      <c r="C1219" s="6">
        <v>12.631402183000001</v>
      </c>
      <c r="D1219" s="308">
        <v>2.6227</v>
      </c>
      <c r="E1219" s="141">
        <v>1.0249999999999999</v>
      </c>
      <c r="F1219" s="191">
        <v>2.2999999999999998</v>
      </c>
      <c r="G1219" s="99">
        <v>0.8</v>
      </c>
      <c r="H1219" s="205" t="s">
        <v>1656</v>
      </c>
      <c r="I1219" s="206" t="s">
        <v>1658</v>
      </c>
    </row>
    <row r="1220" spans="1:9" ht="12.6">
      <c r="A1220" s="202" t="s">
        <v>1243</v>
      </c>
      <c r="B1220" s="89" t="s">
        <v>1985</v>
      </c>
      <c r="C1220" s="90">
        <v>23.879668049799999</v>
      </c>
      <c r="D1220" s="309">
        <v>4.7938000000000001</v>
      </c>
      <c r="E1220" s="142">
        <v>1.0249999999999999</v>
      </c>
      <c r="F1220" s="143">
        <v>2.2999999999999998</v>
      </c>
      <c r="G1220" s="100">
        <v>0.8</v>
      </c>
      <c r="H1220" s="207" t="s">
        <v>1656</v>
      </c>
      <c r="I1220" s="208" t="s">
        <v>1658</v>
      </c>
    </row>
    <row r="1221" spans="1:9" ht="12.6">
      <c r="A1221" s="190" t="s">
        <v>1244</v>
      </c>
      <c r="B1221" s="5" t="s">
        <v>1986</v>
      </c>
      <c r="C1221" s="6">
        <v>10.0998549323</v>
      </c>
      <c r="D1221" s="308">
        <v>0.83289999999999997</v>
      </c>
      <c r="E1221" s="141">
        <v>1.65</v>
      </c>
      <c r="F1221" s="191">
        <v>1.65</v>
      </c>
      <c r="G1221" s="99">
        <v>0.8</v>
      </c>
      <c r="H1221" s="200" t="s">
        <v>1654</v>
      </c>
      <c r="I1221" s="201" t="s">
        <v>1654</v>
      </c>
    </row>
    <row r="1222" spans="1:9" ht="12.6">
      <c r="A1222" s="190" t="s">
        <v>1245</v>
      </c>
      <c r="B1222" s="5" t="s">
        <v>1986</v>
      </c>
      <c r="C1222" s="6">
        <v>12.456663602200001</v>
      </c>
      <c r="D1222" s="308">
        <v>1.1283000000000001</v>
      </c>
      <c r="E1222" s="141">
        <v>1.65</v>
      </c>
      <c r="F1222" s="191">
        <v>1.65</v>
      </c>
      <c r="G1222" s="99">
        <v>0.8</v>
      </c>
      <c r="H1222" s="205" t="s">
        <v>1654</v>
      </c>
      <c r="I1222" s="206" t="s">
        <v>1654</v>
      </c>
    </row>
    <row r="1223" spans="1:9" ht="12.6">
      <c r="A1223" s="190" t="s">
        <v>1246</v>
      </c>
      <c r="B1223" s="5" t="s">
        <v>1986</v>
      </c>
      <c r="C1223" s="6">
        <v>14.971479925500001</v>
      </c>
      <c r="D1223" s="308">
        <v>1.5538000000000001</v>
      </c>
      <c r="E1223" s="141">
        <v>1.65</v>
      </c>
      <c r="F1223" s="191">
        <v>1.65</v>
      </c>
      <c r="G1223" s="99">
        <v>0.8</v>
      </c>
      <c r="H1223" s="205" t="s">
        <v>1654</v>
      </c>
      <c r="I1223" s="206" t="s">
        <v>1654</v>
      </c>
    </row>
    <row r="1224" spans="1:9" ht="12.6">
      <c r="A1224" s="202" t="s">
        <v>1247</v>
      </c>
      <c r="B1224" s="89" t="s">
        <v>1986</v>
      </c>
      <c r="C1224" s="90">
        <v>17.543799432899998</v>
      </c>
      <c r="D1224" s="309">
        <v>2.0931000000000002</v>
      </c>
      <c r="E1224" s="142">
        <v>1.65</v>
      </c>
      <c r="F1224" s="143">
        <v>1.65</v>
      </c>
      <c r="G1224" s="100">
        <v>0.8</v>
      </c>
      <c r="H1224" s="207" t="s">
        <v>1654</v>
      </c>
      <c r="I1224" s="208" t="s">
        <v>1654</v>
      </c>
    </row>
    <row r="1225" spans="1:9" ht="12.6">
      <c r="A1225" s="190" t="s">
        <v>1248</v>
      </c>
      <c r="B1225" s="5" t="s">
        <v>1987</v>
      </c>
      <c r="C1225" s="6">
        <v>2.7264476311000001</v>
      </c>
      <c r="D1225" s="308">
        <v>0.42770000000000002</v>
      </c>
      <c r="E1225" s="141">
        <v>1.0249999999999999</v>
      </c>
      <c r="F1225" s="191">
        <v>1.25</v>
      </c>
      <c r="G1225" s="99">
        <v>0.8</v>
      </c>
      <c r="H1225" s="200" t="s">
        <v>1656</v>
      </c>
      <c r="I1225" s="201" t="s">
        <v>1657</v>
      </c>
    </row>
    <row r="1226" spans="1:9" ht="12.6">
      <c r="A1226" s="190" t="s">
        <v>1249</v>
      </c>
      <c r="B1226" s="5" t="s">
        <v>1987</v>
      </c>
      <c r="C1226" s="6">
        <v>3.4070805269000002</v>
      </c>
      <c r="D1226" s="308">
        <v>0.55930000000000002</v>
      </c>
      <c r="E1226" s="141">
        <v>1.0249999999999999</v>
      </c>
      <c r="F1226" s="191">
        <v>1.25</v>
      </c>
      <c r="G1226" s="99">
        <v>0.8</v>
      </c>
      <c r="H1226" s="205" t="s">
        <v>1656</v>
      </c>
      <c r="I1226" s="206" t="s">
        <v>1657</v>
      </c>
    </row>
    <row r="1227" spans="1:9" ht="12.6">
      <c r="A1227" s="190" t="s">
        <v>1250</v>
      </c>
      <c r="B1227" s="5" t="s">
        <v>1987</v>
      </c>
      <c r="C1227" s="6">
        <v>4.8628874210999999</v>
      </c>
      <c r="D1227" s="308">
        <v>0.79959999999999998</v>
      </c>
      <c r="E1227" s="141">
        <v>1.0249999999999999</v>
      </c>
      <c r="F1227" s="191">
        <v>2.2999999999999998</v>
      </c>
      <c r="G1227" s="99">
        <v>0.8</v>
      </c>
      <c r="H1227" s="205" t="s">
        <v>1656</v>
      </c>
      <c r="I1227" s="206" t="s">
        <v>1658</v>
      </c>
    </row>
    <row r="1228" spans="1:9" ht="12.6">
      <c r="A1228" s="202" t="s">
        <v>1251</v>
      </c>
      <c r="B1228" s="89" t="s">
        <v>1987</v>
      </c>
      <c r="C1228" s="90">
        <v>9.1847635726999997</v>
      </c>
      <c r="D1228" s="309">
        <v>1.6831</v>
      </c>
      <c r="E1228" s="142">
        <v>1.0249999999999999</v>
      </c>
      <c r="F1228" s="143">
        <v>2.2999999999999998</v>
      </c>
      <c r="G1228" s="100">
        <v>0.8</v>
      </c>
      <c r="H1228" s="207" t="s">
        <v>1656</v>
      </c>
      <c r="I1228" s="208" t="s">
        <v>1658</v>
      </c>
    </row>
    <row r="1229" spans="1:9" ht="12.6">
      <c r="A1229" s="190" t="s">
        <v>1252</v>
      </c>
      <c r="B1229" s="5" t="s">
        <v>1988</v>
      </c>
      <c r="C1229" s="6">
        <v>7.0817409765999999</v>
      </c>
      <c r="D1229" s="308">
        <v>0.41360000000000002</v>
      </c>
      <c r="E1229" s="141">
        <v>1.0249999999999999</v>
      </c>
      <c r="F1229" s="191">
        <v>1.25</v>
      </c>
      <c r="G1229" s="99">
        <v>0.8</v>
      </c>
      <c r="H1229" s="200" t="s">
        <v>1656</v>
      </c>
      <c r="I1229" s="201" t="s">
        <v>1657</v>
      </c>
    </row>
    <row r="1230" spans="1:9" ht="12.6">
      <c r="A1230" s="190" t="s">
        <v>1253</v>
      </c>
      <c r="B1230" s="5" t="s">
        <v>1988</v>
      </c>
      <c r="C1230" s="6">
        <v>9.8633122028999995</v>
      </c>
      <c r="D1230" s="308">
        <v>0.64280000000000004</v>
      </c>
      <c r="E1230" s="141">
        <v>1.0249999999999999</v>
      </c>
      <c r="F1230" s="191">
        <v>1.25</v>
      </c>
      <c r="G1230" s="99">
        <v>0.8</v>
      </c>
      <c r="H1230" s="205" t="s">
        <v>1656</v>
      </c>
      <c r="I1230" s="206" t="s">
        <v>1657</v>
      </c>
    </row>
    <row r="1231" spans="1:9" ht="12.6">
      <c r="A1231" s="190" t="s">
        <v>1254</v>
      </c>
      <c r="B1231" s="5" t="s">
        <v>1988</v>
      </c>
      <c r="C1231" s="6">
        <v>10.731115107899999</v>
      </c>
      <c r="D1231" s="308">
        <v>0.93740000000000001</v>
      </c>
      <c r="E1231" s="141">
        <v>1.0249999999999999</v>
      </c>
      <c r="F1231" s="191">
        <v>2.2999999999999998</v>
      </c>
      <c r="G1231" s="99">
        <v>0.8</v>
      </c>
      <c r="H1231" s="205" t="s">
        <v>1656</v>
      </c>
      <c r="I1231" s="206" t="s">
        <v>1658</v>
      </c>
    </row>
    <row r="1232" spans="1:9" ht="12.6">
      <c r="A1232" s="202" t="s">
        <v>1255</v>
      </c>
      <c r="B1232" s="89" t="s">
        <v>1988</v>
      </c>
      <c r="C1232" s="90">
        <v>11.936046511600001</v>
      </c>
      <c r="D1232" s="309">
        <v>1.5362</v>
      </c>
      <c r="E1232" s="142">
        <v>1.0249999999999999</v>
      </c>
      <c r="F1232" s="143">
        <v>2.2999999999999998</v>
      </c>
      <c r="G1232" s="100">
        <v>0.8</v>
      </c>
      <c r="H1232" s="207" t="s">
        <v>1656</v>
      </c>
      <c r="I1232" s="208" t="s">
        <v>1658</v>
      </c>
    </row>
    <row r="1233" spans="1:9" ht="12.6">
      <c r="A1233" s="190" t="s">
        <v>1256</v>
      </c>
      <c r="B1233" s="5" t="s">
        <v>1989</v>
      </c>
      <c r="C1233" s="6">
        <v>1</v>
      </c>
      <c r="D1233" s="308">
        <v>0.76870000000000005</v>
      </c>
      <c r="E1233" s="141">
        <v>1.0249999999999999</v>
      </c>
      <c r="F1233" s="191">
        <v>1.25</v>
      </c>
      <c r="G1233" s="99">
        <v>0.8</v>
      </c>
      <c r="H1233" s="200" t="s">
        <v>1656</v>
      </c>
      <c r="I1233" s="201" t="s">
        <v>1657</v>
      </c>
    </row>
    <row r="1234" spans="1:9" ht="12.6">
      <c r="A1234" s="190" t="s">
        <v>1257</v>
      </c>
      <c r="B1234" s="5" t="s">
        <v>1989</v>
      </c>
      <c r="C1234" s="6">
        <v>1</v>
      </c>
      <c r="D1234" s="308">
        <v>2.1728000000000001</v>
      </c>
      <c r="E1234" s="141">
        <v>1.0249999999999999</v>
      </c>
      <c r="F1234" s="191">
        <v>1.25</v>
      </c>
      <c r="G1234" s="99">
        <v>0.8</v>
      </c>
      <c r="H1234" s="205" t="s">
        <v>1656</v>
      </c>
      <c r="I1234" s="206" t="s">
        <v>1657</v>
      </c>
    </row>
    <row r="1235" spans="1:9" ht="12.6">
      <c r="A1235" s="190" t="s">
        <v>1258</v>
      </c>
      <c r="B1235" s="5" t="s">
        <v>1989</v>
      </c>
      <c r="C1235" s="6">
        <v>1.1000000000000001</v>
      </c>
      <c r="D1235" s="308">
        <v>3.8896999999999999</v>
      </c>
      <c r="E1235" s="141">
        <v>1.0249999999999999</v>
      </c>
      <c r="F1235" s="191">
        <v>2.2999999999999998</v>
      </c>
      <c r="G1235" s="99">
        <v>0.8</v>
      </c>
      <c r="H1235" s="205" t="s">
        <v>1656</v>
      </c>
      <c r="I1235" s="206" t="s">
        <v>1658</v>
      </c>
    </row>
    <row r="1236" spans="1:9" ht="12.6">
      <c r="A1236" s="202" t="s">
        <v>1259</v>
      </c>
      <c r="B1236" s="89" t="s">
        <v>1989</v>
      </c>
      <c r="C1236" s="90">
        <v>1.21</v>
      </c>
      <c r="D1236" s="309">
        <v>9.2928999999999995</v>
      </c>
      <c r="E1236" s="142">
        <v>1.0249999999999999</v>
      </c>
      <c r="F1236" s="143">
        <v>2.2999999999999998</v>
      </c>
      <c r="G1236" s="100">
        <v>0.8</v>
      </c>
      <c r="H1236" s="207" t="s">
        <v>1656</v>
      </c>
      <c r="I1236" s="208" t="s">
        <v>1658</v>
      </c>
    </row>
    <row r="1237" spans="1:9" ht="12.6">
      <c r="A1237" s="190" t="s">
        <v>1260</v>
      </c>
      <c r="B1237" s="5" t="s">
        <v>1990</v>
      </c>
      <c r="C1237" s="6">
        <v>5</v>
      </c>
      <c r="D1237" s="308">
        <v>0.9163</v>
      </c>
      <c r="E1237" s="141">
        <v>1.0249999999999999</v>
      </c>
      <c r="F1237" s="191">
        <v>1.25</v>
      </c>
      <c r="G1237" s="99">
        <v>0.8</v>
      </c>
      <c r="H1237" s="200" t="s">
        <v>1656</v>
      </c>
      <c r="I1237" s="201" t="s">
        <v>1657</v>
      </c>
    </row>
    <row r="1238" spans="1:9" ht="12.6">
      <c r="A1238" s="190" t="s">
        <v>1261</v>
      </c>
      <c r="B1238" s="5" t="s">
        <v>1990</v>
      </c>
      <c r="C1238" s="6">
        <v>5.7774294671000002</v>
      </c>
      <c r="D1238" s="308">
        <v>1.0670999999999999</v>
      </c>
      <c r="E1238" s="141">
        <v>1.0249999999999999</v>
      </c>
      <c r="F1238" s="191">
        <v>1.25</v>
      </c>
      <c r="G1238" s="99">
        <v>0.8</v>
      </c>
      <c r="H1238" s="205" t="s">
        <v>1656</v>
      </c>
      <c r="I1238" s="206" t="s">
        <v>1657</v>
      </c>
    </row>
    <row r="1239" spans="1:9" ht="12.6">
      <c r="A1239" s="190" t="s">
        <v>1262</v>
      </c>
      <c r="B1239" s="5" t="s">
        <v>1990</v>
      </c>
      <c r="C1239" s="6">
        <v>8.8841107871999991</v>
      </c>
      <c r="D1239" s="308">
        <v>1.6972</v>
      </c>
      <c r="E1239" s="141">
        <v>1.0249999999999999</v>
      </c>
      <c r="F1239" s="191">
        <v>2.2999999999999998</v>
      </c>
      <c r="G1239" s="99">
        <v>0.8</v>
      </c>
      <c r="H1239" s="205" t="s">
        <v>1656</v>
      </c>
      <c r="I1239" s="206" t="s">
        <v>1658</v>
      </c>
    </row>
    <row r="1240" spans="1:9" ht="12.6">
      <c r="A1240" s="202" t="s">
        <v>1263</v>
      </c>
      <c r="B1240" s="89" t="s">
        <v>1990</v>
      </c>
      <c r="C1240" s="90">
        <v>14.875698324</v>
      </c>
      <c r="D1240" s="309">
        <v>3.4178000000000002</v>
      </c>
      <c r="E1240" s="142">
        <v>1.0249999999999999</v>
      </c>
      <c r="F1240" s="143">
        <v>2.2999999999999998</v>
      </c>
      <c r="G1240" s="100">
        <v>0.8</v>
      </c>
      <c r="H1240" s="207" t="s">
        <v>1656</v>
      </c>
      <c r="I1240" s="208" t="s">
        <v>1658</v>
      </c>
    </row>
    <row r="1241" spans="1:9" ht="12.6">
      <c r="A1241" s="190" t="s">
        <v>1264</v>
      </c>
      <c r="B1241" s="5" t="s">
        <v>1991</v>
      </c>
      <c r="C1241" s="6">
        <v>10.4492753623</v>
      </c>
      <c r="D1241" s="308">
        <v>0.71350000000000002</v>
      </c>
      <c r="E1241" s="141">
        <v>1.0249999999999999</v>
      </c>
      <c r="F1241" s="191">
        <v>1.25</v>
      </c>
      <c r="G1241" s="99">
        <v>0.8</v>
      </c>
      <c r="H1241" s="200" t="s">
        <v>1656</v>
      </c>
      <c r="I1241" s="201" t="s">
        <v>1657</v>
      </c>
    </row>
    <row r="1242" spans="1:9" ht="12.6">
      <c r="A1242" s="190" t="s">
        <v>1265</v>
      </c>
      <c r="B1242" s="5" t="s">
        <v>1991</v>
      </c>
      <c r="C1242" s="6">
        <v>4.9549138804000004</v>
      </c>
      <c r="D1242" s="308">
        <v>0.94369999999999998</v>
      </c>
      <c r="E1242" s="141">
        <v>1.0249999999999999</v>
      </c>
      <c r="F1242" s="191">
        <v>1.25</v>
      </c>
      <c r="G1242" s="99">
        <v>0.8</v>
      </c>
      <c r="H1242" s="205" t="s">
        <v>1656</v>
      </c>
      <c r="I1242" s="206" t="s">
        <v>1657</v>
      </c>
    </row>
    <row r="1243" spans="1:9" ht="12.6">
      <c r="A1243" s="190" t="s">
        <v>1266</v>
      </c>
      <c r="B1243" s="5" t="s">
        <v>1991</v>
      </c>
      <c r="C1243" s="6">
        <v>6.3858394833999998</v>
      </c>
      <c r="D1243" s="308">
        <v>1.2364999999999999</v>
      </c>
      <c r="E1243" s="141">
        <v>1.0249999999999999</v>
      </c>
      <c r="F1243" s="191">
        <v>2.2999999999999998</v>
      </c>
      <c r="G1243" s="99">
        <v>0.8</v>
      </c>
      <c r="H1243" s="205" t="s">
        <v>1656</v>
      </c>
      <c r="I1243" s="206" t="s">
        <v>1658</v>
      </c>
    </row>
    <row r="1244" spans="1:9" ht="12.6">
      <c r="A1244" s="202" t="s">
        <v>1267</v>
      </c>
      <c r="B1244" s="89" t="s">
        <v>1991</v>
      </c>
      <c r="C1244" s="90">
        <v>12.0967365967</v>
      </c>
      <c r="D1244" s="309">
        <v>2.3997999999999999</v>
      </c>
      <c r="E1244" s="142">
        <v>1.0249999999999999</v>
      </c>
      <c r="F1244" s="143">
        <v>2.2999999999999998</v>
      </c>
      <c r="G1244" s="100">
        <v>0.8</v>
      </c>
      <c r="H1244" s="207" t="s">
        <v>1656</v>
      </c>
      <c r="I1244" s="208" t="s">
        <v>1658</v>
      </c>
    </row>
    <row r="1245" spans="1:9" ht="12.6">
      <c r="A1245" s="190" t="s">
        <v>1268</v>
      </c>
      <c r="B1245" s="5" t="s">
        <v>1992</v>
      </c>
      <c r="C1245" s="6">
        <v>3.7205882353000002</v>
      </c>
      <c r="D1245" s="308">
        <v>0.84909999999999997</v>
      </c>
      <c r="E1245" s="141">
        <v>1.0249999999999999</v>
      </c>
      <c r="F1245" s="191">
        <v>1.25</v>
      </c>
      <c r="G1245" s="99">
        <v>0.8</v>
      </c>
      <c r="H1245" s="200" t="s">
        <v>1656</v>
      </c>
      <c r="I1245" s="201" t="s">
        <v>1657</v>
      </c>
    </row>
    <row r="1246" spans="1:9" ht="12.6">
      <c r="A1246" s="190" t="s">
        <v>1269</v>
      </c>
      <c r="B1246" s="5" t="s">
        <v>1992</v>
      </c>
      <c r="C1246" s="6">
        <v>5.0053078555999999</v>
      </c>
      <c r="D1246" s="308">
        <v>0.96550000000000002</v>
      </c>
      <c r="E1246" s="141">
        <v>1.0249999999999999</v>
      </c>
      <c r="F1246" s="191">
        <v>1.25</v>
      </c>
      <c r="G1246" s="99">
        <v>0.8</v>
      </c>
      <c r="H1246" s="205" t="s">
        <v>1656</v>
      </c>
      <c r="I1246" s="206" t="s">
        <v>1657</v>
      </c>
    </row>
    <row r="1247" spans="1:9" ht="12.6">
      <c r="A1247" s="190" t="s">
        <v>1270</v>
      </c>
      <c r="B1247" s="5" t="s">
        <v>1992</v>
      </c>
      <c r="C1247" s="6">
        <v>7.1921097769999998</v>
      </c>
      <c r="D1247" s="308">
        <v>1.4728000000000001</v>
      </c>
      <c r="E1247" s="141">
        <v>1.0249999999999999</v>
      </c>
      <c r="F1247" s="191">
        <v>2.2999999999999998</v>
      </c>
      <c r="G1247" s="99">
        <v>0.8</v>
      </c>
      <c r="H1247" s="205" t="s">
        <v>1656</v>
      </c>
      <c r="I1247" s="206" t="s">
        <v>1658</v>
      </c>
    </row>
    <row r="1248" spans="1:9" ht="12.6">
      <c r="A1248" s="202" t="s">
        <v>1271</v>
      </c>
      <c r="B1248" s="89" t="s">
        <v>1992</v>
      </c>
      <c r="C1248" s="90">
        <v>12.05</v>
      </c>
      <c r="D1248" s="309">
        <v>2.9552999999999998</v>
      </c>
      <c r="E1248" s="142">
        <v>1.0249999999999999</v>
      </c>
      <c r="F1248" s="143">
        <v>2.2999999999999998</v>
      </c>
      <c r="G1248" s="100">
        <v>0.8</v>
      </c>
      <c r="H1248" s="207" t="s">
        <v>1656</v>
      </c>
      <c r="I1248" s="208" t="s">
        <v>1658</v>
      </c>
    </row>
    <row r="1249" spans="1:9" ht="12.6">
      <c r="A1249" s="190" t="s">
        <v>1272</v>
      </c>
      <c r="B1249" s="5" t="s">
        <v>1993</v>
      </c>
      <c r="C1249" s="6">
        <v>3.3328509407000002</v>
      </c>
      <c r="D1249" s="308">
        <v>0.65439999999999998</v>
      </c>
      <c r="E1249" s="141">
        <v>1.0249999999999999</v>
      </c>
      <c r="F1249" s="191">
        <v>1.25</v>
      </c>
      <c r="G1249" s="99">
        <v>0.8</v>
      </c>
      <c r="H1249" s="200" t="s">
        <v>1656</v>
      </c>
      <c r="I1249" s="201" t="s">
        <v>1657</v>
      </c>
    </row>
    <row r="1250" spans="1:9" ht="12.6">
      <c r="A1250" s="190" t="s">
        <v>1273</v>
      </c>
      <c r="B1250" s="5" t="s">
        <v>1993</v>
      </c>
      <c r="C1250" s="6">
        <v>3.9821678322</v>
      </c>
      <c r="D1250" s="308">
        <v>0.78669999999999995</v>
      </c>
      <c r="E1250" s="141">
        <v>1.0249999999999999</v>
      </c>
      <c r="F1250" s="191">
        <v>1.25</v>
      </c>
      <c r="G1250" s="99">
        <v>0.8</v>
      </c>
      <c r="H1250" s="205" t="s">
        <v>1656</v>
      </c>
      <c r="I1250" s="206" t="s">
        <v>1657</v>
      </c>
    </row>
    <row r="1251" spans="1:9" ht="12.6">
      <c r="A1251" s="190" t="s">
        <v>1274</v>
      </c>
      <c r="B1251" s="5" t="s">
        <v>1993</v>
      </c>
      <c r="C1251" s="6">
        <v>5.4994165694000001</v>
      </c>
      <c r="D1251" s="308">
        <v>1.1244000000000001</v>
      </c>
      <c r="E1251" s="141">
        <v>1.0249999999999999</v>
      </c>
      <c r="F1251" s="191">
        <v>2.2999999999999998</v>
      </c>
      <c r="G1251" s="99">
        <v>0.8</v>
      </c>
      <c r="H1251" s="205" t="s">
        <v>1656</v>
      </c>
      <c r="I1251" s="206" t="s">
        <v>1658</v>
      </c>
    </row>
    <row r="1252" spans="1:9" ht="12.6">
      <c r="A1252" s="202" t="s">
        <v>1275</v>
      </c>
      <c r="B1252" s="89" t="s">
        <v>1993</v>
      </c>
      <c r="C1252" s="90">
        <v>8.9</v>
      </c>
      <c r="D1252" s="309">
        <v>1.6101000000000001</v>
      </c>
      <c r="E1252" s="142">
        <v>1.0249999999999999</v>
      </c>
      <c r="F1252" s="143">
        <v>2.2999999999999998</v>
      </c>
      <c r="G1252" s="100">
        <v>0.8</v>
      </c>
      <c r="H1252" s="207" t="s">
        <v>1656</v>
      </c>
      <c r="I1252" s="208" t="s">
        <v>1658</v>
      </c>
    </row>
    <row r="1253" spans="1:9" ht="12.6">
      <c r="A1253" s="190" t="s">
        <v>1276</v>
      </c>
      <c r="B1253" s="5" t="s">
        <v>1994</v>
      </c>
      <c r="C1253" s="6">
        <v>3.5</v>
      </c>
      <c r="D1253" s="308">
        <v>3.0676999999999999</v>
      </c>
      <c r="E1253" s="141">
        <v>1.0249999999999999</v>
      </c>
      <c r="F1253" s="191">
        <v>1.25</v>
      </c>
      <c r="G1253" s="99">
        <v>0.8</v>
      </c>
      <c r="H1253" s="200" t="s">
        <v>1656</v>
      </c>
      <c r="I1253" s="201" t="s">
        <v>1657</v>
      </c>
    </row>
    <row r="1254" spans="1:9" ht="12.6">
      <c r="A1254" s="190" t="s">
        <v>1277</v>
      </c>
      <c r="B1254" s="5" t="s">
        <v>1994</v>
      </c>
      <c r="C1254" s="6">
        <v>8.4444444444000002</v>
      </c>
      <c r="D1254" s="308">
        <v>3.6383000000000001</v>
      </c>
      <c r="E1254" s="141">
        <v>1.0249999999999999</v>
      </c>
      <c r="F1254" s="191">
        <v>1.25</v>
      </c>
      <c r="G1254" s="99">
        <v>0.8</v>
      </c>
      <c r="H1254" s="205" t="s">
        <v>1656</v>
      </c>
      <c r="I1254" s="206" t="s">
        <v>1657</v>
      </c>
    </row>
    <row r="1255" spans="1:9" ht="12.6">
      <c r="A1255" s="190" t="s">
        <v>1278</v>
      </c>
      <c r="B1255" s="5" t="s">
        <v>1994</v>
      </c>
      <c r="C1255" s="6">
        <v>11.19</v>
      </c>
      <c r="D1255" s="308">
        <v>4.7454999999999998</v>
      </c>
      <c r="E1255" s="141">
        <v>1.0249999999999999</v>
      </c>
      <c r="F1255" s="191">
        <v>2.2999999999999998</v>
      </c>
      <c r="G1255" s="99">
        <v>0.8</v>
      </c>
      <c r="H1255" s="205" t="s">
        <v>1656</v>
      </c>
      <c r="I1255" s="206" t="s">
        <v>1658</v>
      </c>
    </row>
    <row r="1256" spans="1:9" ht="12.6">
      <c r="A1256" s="202" t="s">
        <v>1279</v>
      </c>
      <c r="B1256" s="89" t="s">
        <v>1994</v>
      </c>
      <c r="C1256" s="90">
        <v>26.043564356400001</v>
      </c>
      <c r="D1256" s="309">
        <v>9.8028999999999993</v>
      </c>
      <c r="E1256" s="142">
        <v>1.0249999999999999</v>
      </c>
      <c r="F1256" s="143">
        <v>2.2999999999999998</v>
      </c>
      <c r="G1256" s="100">
        <v>0.8</v>
      </c>
      <c r="H1256" s="207" t="s">
        <v>1656</v>
      </c>
      <c r="I1256" s="208" t="s">
        <v>1658</v>
      </c>
    </row>
    <row r="1257" spans="1:9" ht="12.6">
      <c r="A1257" s="190" t="s">
        <v>1280</v>
      </c>
      <c r="B1257" s="5" t="s">
        <v>1995</v>
      </c>
      <c r="C1257" s="6">
        <v>6.8333333332999997</v>
      </c>
      <c r="D1257" s="308">
        <v>1.6878</v>
      </c>
      <c r="E1257" s="141">
        <v>1.0249999999999999</v>
      </c>
      <c r="F1257" s="191">
        <v>1.25</v>
      </c>
      <c r="G1257" s="99">
        <v>0.8</v>
      </c>
      <c r="H1257" s="200" t="s">
        <v>1656</v>
      </c>
      <c r="I1257" s="201" t="s">
        <v>1657</v>
      </c>
    </row>
    <row r="1258" spans="1:9" ht="12.6">
      <c r="A1258" s="190" t="s">
        <v>1281</v>
      </c>
      <c r="B1258" s="5" t="s">
        <v>1995</v>
      </c>
      <c r="C1258" s="6">
        <v>6.7132075471999997</v>
      </c>
      <c r="D1258" s="308">
        <v>2.2185000000000001</v>
      </c>
      <c r="E1258" s="141">
        <v>1.0249999999999999</v>
      </c>
      <c r="F1258" s="191">
        <v>1.25</v>
      </c>
      <c r="G1258" s="99">
        <v>0.8</v>
      </c>
      <c r="H1258" s="205" t="s">
        <v>1656</v>
      </c>
      <c r="I1258" s="206" t="s">
        <v>1657</v>
      </c>
    </row>
    <row r="1259" spans="1:9" ht="12.6">
      <c r="A1259" s="190" t="s">
        <v>1282</v>
      </c>
      <c r="B1259" s="5" t="s">
        <v>1995</v>
      </c>
      <c r="C1259" s="6">
        <v>8.5498084291000005</v>
      </c>
      <c r="D1259" s="308">
        <v>3.0150999999999999</v>
      </c>
      <c r="E1259" s="141">
        <v>1.0249999999999999</v>
      </c>
      <c r="F1259" s="191">
        <v>2.2999999999999998</v>
      </c>
      <c r="G1259" s="99">
        <v>0.8</v>
      </c>
      <c r="H1259" s="205" t="s">
        <v>1656</v>
      </c>
      <c r="I1259" s="206" t="s">
        <v>1658</v>
      </c>
    </row>
    <row r="1260" spans="1:9" ht="12.6">
      <c r="A1260" s="202" t="s">
        <v>1283</v>
      </c>
      <c r="B1260" s="89" t="s">
        <v>1995</v>
      </c>
      <c r="C1260" s="90">
        <v>18.4300071788</v>
      </c>
      <c r="D1260" s="309">
        <v>7.1795999999999998</v>
      </c>
      <c r="E1260" s="142">
        <v>1.0249999999999999</v>
      </c>
      <c r="F1260" s="143">
        <v>2.2999999999999998</v>
      </c>
      <c r="G1260" s="100">
        <v>0.8</v>
      </c>
      <c r="H1260" s="207" t="s">
        <v>1656</v>
      </c>
      <c r="I1260" s="208" t="s">
        <v>1658</v>
      </c>
    </row>
    <row r="1261" spans="1:9" ht="12.6">
      <c r="A1261" s="190" t="s">
        <v>1284</v>
      </c>
      <c r="B1261" s="5" t="s">
        <v>1996</v>
      </c>
      <c r="C1261" s="6">
        <v>6.0769230769</v>
      </c>
      <c r="D1261" s="308">
        <v>2.0407000000000002</v>
      </c>
      <c r="E1261" s="141">
        <v>1.0249999999999999</v>
      </c>
      <c r="F1261" s="191">
        <v>1.25</v>
      </c>
      <c r="G1261" s="99">
        <v>0.8</v>
      </c>
      <c r="H1261" s="200" t="s">
        <v>1656</v>
      </c>
      <c r="I1261" s="201" t="s">
        <v>1657</v>
      </c>
    </row>
    <row r="1262" spans="1:9" ht="12.6">
      <c r="A1262" s="190" t="s">
        <v>1285</v>
      </c>
      <c r="B1262" s="5" t="s">
        <v>1996</v>
      </c>
      <c r="C1262" s="6">
        <v>5.7847670859999996</v>
      </c>
      <c r="D1262" s="308">
        <v>2.2469000000000001</v>
      </c>
      <c r="E1262" s="141">
        <v>1.0249999999999999</v>
      </c>
      <c r="F1262" s="191">
        <v>1.25</v>
      </c>
      <c r="G1262" s="99">
        <v>0.8</v>
      </c>
      <c r="H1262" s="205" t="s">
        <v>1656</v>
      </c>
      <c r="I1262" s="206" t="s">
        <v>1657</v>
      </c>
    </row>
    <row r="1263" spans="1:9" ht="12.6">
      <c r="A1263" s="190" t="s">
        <v>1286</v>
      </c>
      <c r="B1263" s="5" t="s">
        <v>1996</v>
      </c>
      <c r="C1263" s="6">
        <v>9.2036761724999998</v>
      </c>
      <c r="D1263" s="308">
        <v>3.7044999999999999</v>
      </c>
      <c r="E1263" s="141">
        <v>1.0249999999999999</v>
      </c>
      <c r="F1263" s="191">
        <v>2.2999999999999998</v>
      </c>
      <c r="G1263" s="99">
        <v>0.8</v>
      </c>
      <c r="H1263" s="205" t="s">
        <v>1656</v>
      </c>
      <c r="I1263" s="206" t="s">
        <v>1658</v>
      </c>
    </row>
    <row r="1264" spans="1:9" ht="12.6">
      <c r="A1264" s="202" t="s">
        <v>1287</v>
      </c>
      <c r="B1264" s="89" t="s">
        <v>1996</v>
      </c>
      <c r="C1264" s="90">
        <v>17.7968840162</v>
      </c>
      <c r="D1264" s="309">
        <v>7.1401000000000003</v>
      </c>
      <c r="E1264" s="142">
        <v>1.0249999999999999</v>
      </c>
      <c r="F1264" s="143">
        <v>2.2999999999999998</v>
      </c>
      <c r="G1264" s="100">
        <v>0.8</v>
      </c>
      <c r="H1264" s="207" t="s">
        <v>1656</v>
      </c>
      <c r="I1264" s="208" t="s">
        <v>1658</v>
      </c>
    </row>
    <row r="1265" spans="1:9" ht="12.6">
      <c r="A1265" s="190" t="s">
        <v>1288</v>
      </c>
      <c r="B1265" s="5" t="s">
        <v>1997</v>
      </c>
      <c r="C1265" s="6">
        <v>2.9931034482999999</v>
      </c>
      <c r="D1265" s="308">
        <v>0.7762</v>
      </c>
      <c r="E1265" s="141">
        <v>1.0249999999999999</v>
      </c>
      <c r="F1265" s="191">
        <v>1.25</v>
      </c>
      <c r="G1265" s="99">
        <v>0.8</v>
      </c>
      <c r="H1265" s="200" t="s">
        <v>1656</v>
      </c>
      <c r="I1265" s="201" t="s">
        <v>1657</v>
      </c>
    </row>
    <row r="1266" spans="1:9" ht="12.6">
      <c r="A1266" s="190" t="s">
        <v>1289</v>
      </c>
      <c r="B1266" s="5" t="s">
        <v>1997</v>
      </c>
      <c r="C1266" s="6">
        <v>3.7913508694</v>
      </c>
      <c r="D1266" s="308">
        <v>1.0443</v>
      </c>
      <c r="E1266" s="141">
        <v>1.0249999999999999</v>
      </c>
      <c r="F1266" s="191">
        <v>1.25</v>
      </c>
      <c r="G1266" s="99">
        <v>0.8</v>
      </c>
      <c r="H1266" s="205" t="s">
        <v>1656</v>
      </c>
      <c r="I1266" s="206" t="s">
        <v>1657</v>
      </c>
    </row>
    <row r="1267" spans="1:9" ht="12.6">
      <c r="A1267" s="190" t="s">
        <v>1290</v>
      </c>
      <c r="B1267" s="5" t="s">
        <v>1997</v>
      </c>
      <c r="C1267" s="6">
        <v>6.3780487805000003</v>
      </c>
      <c r="D1267" s="308">
        <v>1.6453</v>
      </c>
      <c r="E1267" s="141">
        <v>1.0249999999999999</v>
      </c>
      <c r="F1267" s="191">
        <v>2.2999999999999998</v>
      </c>
      <c r="G1267" s="99">
        <v>0.8</v>
      </c>
      <c r="H1267" s="205" t="s">
        <v>1656</v>
      </c>
      <c r="I1267" s="206" t="s">
        <v>1658</v>
      </c>
    </row>
    <row r="1268" spans="1:9" ht="12.6">
      <c r="A1268" s="202" t="s">
        <v>1291</v>
      </c>
      <c r="B1268" s="89" t="s">
        <v>1997</v>
      </c>
      <c r="C1268" s="90">
        <v>15.5166498486</v>
      </c>
      <c r="D1268" s="309">
        <v>4.3556999999999997</v>
      </c>
      <c r="E1268" s="142">
        <v>1.0249999999999999</v>
      </c>
      <c r="F1268" s="143">
        <v>2.2999999999999998</v>
      </c>
      <c r="G1268" s="100">
        <v>0.8</v>
      </c>
      <c r="H1268" s="207" t="s">
        <v>1656</v>
      </c>
      <c r="I1268" s="208" t="s">
        <v>1658</v>
      </c>
    </row>
    <row r="1269" spans="1:9" ht="12.6">
      <c r="A1269" s="190" t="s">
        <v>1292</v>
      </c>
      <c r="B1269" s="5" t="s">
        <v>1998</v>
      </c>
      <c r="C1269" s="6">
        <v>3.3044982698999998</v>
      </c>
      <c r="D1269" s="308">
        <v>1.4697</v>
      </c>
      <c r="E1269" s="141">
        <v>1.0249999999999999</v>
      </c>
      <c r="F1269" s="191">
        <v>1.25</v>
      </c>
      <c r="G1269" s="99">
        <v>0.8</v>
      </c>
      <c r="H1269" s="200" t="s">
        <v>1656</v>
      </c>
      <c r="I1269" s="201" t="s">
        <v>1657</v>
      </c>
    </row>
    <row r="1270" spans="1:9" ht="12.6">
      <c r="A1270" s="190" t="s">
        <v>1293</v>
      </c>
      <c r="B1270" s="5" t="s">
        <v>1998</v>
      </c>
      <c r="C1270" s="6">
        <v>5.9955367629999996</v>
      </c>
      <c r="D1270" s="308">
        <v>2.1581000000000001</v>
      </c>
      <c r="E1270" s="141">
        <v>1.0249999999999999</v>
      </c>
      <c r="F1270" s="191">
        <v>1.25</v>
      </c>
      <c r="G1270" s="99">
        <v>0.8</v>
      </c>
      <c r="H1270" s="205" t="s">
        <v>1656</v>
      </c>
      <c r="I1270" s="206" t="s">
        <v>1657</v>
      </c>
    </row>
    <row r="1271" spans="1:9" ht="12.6">
      <c r="A1271" s="190" t="s">
        <v>1294</v>
      </c>
      <c r="B1271" s="5" t="s">
        <v>1998</v>
      </c>
      <c r="C1271" s="6">
        <v>11.1952566602</v>
      </c>
      <c r="D1271" s="308">
        <v>3.3549000000000002</v>
      </c>
      <c r="E1271" s="141">
        <v>1.0249999999999999</v>
      </c>
      <c r="F1271" s="191">
        <v>2.2999999999999998</v>
      </c>
      <c r="G1271" s="99">
        <v>0.8</v>
      </c>
      <c r="H1271" s="205" t="s">
        <v>1656</v>
      </c>
      <c r="I1271" s="206" t="s">
        <v>1658</v>
      </c>
    </row>
    <row r="1272" spans="1:9" ht="12.6">
      <c r="A1272" s="202" t="s">
        <v>1295</v>
      </c>
      <c r="B1272" s="89" t="s">
        <v>1998</v>
      </c>
      <c r="C1272" s="90">
        <v>21.604709141299999</v>
      </c>
      <c r="D1272" s="309">
        <v>6.3916000000000004</v>
      </c>
      <c r="E1272" s="142">
        <v>1.0249999999999999</v>
      </c>
      <c r="F1272" s="143">
        <v>2.2999999999999998</v>
      </c>
      <c r="G1272" s="100">
        <v>0.8</v>
      </c>
      <c r="H1272" s="207" t="s">
        <v>1656</v>
      </c>
      <c r="I1272" s="208" t="s">
        <v>1658</v>
      </c>
    </row>
    <row r="1273" spans="1:9" ht="12.6">
      <c r="A1273" s="190" t="s">
        <v>1296</v>
      </c>
      <c r="B1273" s="5" t="s">
        <v>1999</v>
      </c>
      <c r="C1273" s="6">
        <v>3.0603406326</v>
      </c>
      <c r="D1273" s="308">
        <v>1.0437000000000001</v>
      </c>
      <c r="E1273" s="141">
        <v>1.0249999999999999</v>
      </c>
      <c r="F1273" s="191">
        <v>1.25</v>
      </c>
      <c r="G1273" s="99">
        <v>0.8</v>
      </c>
      <c r="H1273" s="200" t="s">
        <v>1656</v>
      </c>
      <c r="I1273" s="201" t="s">
        <v>1657</v>
      </c>
    </row>
    <row r="1274" spans="1:9" ht="12.6">
      <c r="A1274" s="190" t="s">
        <v>1297</v>
      </c>
      <c r="B1274" s="5" t="s">
        <v>1999</v>
      </c>
      <c r="C1274" s="6">
        <v>5.0625828441999996</v>
      </c>
      <c r="D1274" s="308">
        <v>1.4907999999999999</v>
      </c>
      <c r="E1274" s="141">
        <v>1.0249999999999999</v>
      </c>
      <c r="F1274" s="191">
        <v>1.25</v>
      </c>
      <c r="G1274" s="99">
        <v>0.8</v>
      </c>
      <c r="H1274" s="205" t="s">
        <v>1656</v>
      </c>
      <c r="I1274" s="206" t="s">
        <v>1657</v>
      </c>
    </row>
    <row r="1275" spans="1:9" ht="12.6">
      <c r="A1275" s="190" t="s">
        <v>1298</v>
      </c>
      <c r="B1275" s="5" t="s">
        <v>1999</v>
      </c>
      <c r="C1275" s="6">
        <v>9.5490010333999997</v>
      </c>
      <c r="D1275" s="308">
        <v>2.4485000000000001</v>
      </c>
      <c r="E1275" s="141">
        <v>1.0249999999999999</v>
      </c>
      <c r="F1275" s="191">
        <v>2.2999999999999998</v>
      </c>
      <c r="G1275" s="99">
        <v>0.8</v>
      </c>
      <c r="H1275" s="205" t="s">
        <v>1656</v>
      </c>
      <c r="I1275" s="206" t="s">
        <v>1658</v>
      </c>
    </row>
    <row r="1276" spans="1:9" ht="12.6">
      <c r="A1276" s="202" t="s">
        <v>1299</v>
      </c>
      <c r="B1276" s="89" t="s">
        <v>1999</v>
      </c>
      <c r="C1276" s="90">
        <v>17.387991812599999</v>
      </c>
      <c r="D1276" s="309">
        <v>4.6801000000000004</v>
      </c>
      <c r="E1276" s="142">
        <v>1.0249999999999999</v>
      </c>
      <c r="F1276" s="143">
        <v>2.2999999999999998</v>
      </c>
      <c r="G1276" s="100">
        <v>0.8</v>
      </c>
      <c r="H1276" s="207" t="s">
        <v>1656</v>
      </c>
      <c r="I1276" s="208" t="s">
        <v>1658</v>
      </c>
    </row>
    <row r="1277" spans="1:9" ht="12.6">
      <c r="A1277" s="190" t="s">
        <v>1300</v>
      </c>
      <c r="B1277" s="5" t="s">
        <v>2000</v>
      </c>
      <c r="C1277" s="6">
        <v>2.8245398772999999</v>
      </c>
      <c r="D1277" s="308">
        <v>0.83050000000000002</v>
      </c>
      <c r="E1277" s="141">
        <v>1.0249999999999999</v>
      </c>
      <c r="F1277" s="191">
        <v>1.25</v>
      </c>
      <c r="G1277" s="99">
        <v>0.8</v>
      </c>
      <c r="H1277" s="200" t="s">
        <v>1656</v>
      </c>
      <c r="I1277" s="201" t="s">
        <v>1657</v>
      </c>
    </row>
    <row r="1278" spans="1:9" ht="12.6">
      <c r="A1278" s="190" t="s">
        <v>1301</v>
      </c>
      <c r="B1278" s="5" t="s">
        <v>2000</v>
      </c>
      <c r="C1278" s="6">
        <v>4.8886891141</v>
      </c>
      <c r="D1278" s="308">
        <v>1.2358</v>
      </c>
      <c r="E1278" s="141">
        <v>1.0249999999999999</v>
      </c>
      <c r="F1278" s="191">
        <v>1.25</v>
      </c>
      <c r="G1278" s="99">
        <v>0.8</v>
      </c>
      <c r="H1278" s="205" t="s">
        <v>1656</v>
      </c>
      <c r="I1278" s="206" t="s">
        <v>1657</v>
      </c>
    </row>
    <row r="1279" spans="1:9" ht="12.6">
      <c r="A1279" s="190" t="s">
        <v>1302</v>
      </c>
      <c r="B1279" s="5" t="s">
        <v>2000</v>
      </c>
      <c r="C1279" s="6">
        <v>9.3378700238000008</v>
      </c>
      <c r="D1279" s="308">
        <v>2.0979000000000001</v>
      </c>
      <c r="E1279" s="141">
        <v>1.0249999999999999</v>
      </c>
      <c r="F1279" s="191">
        <v>2.2999999999999998</v>
      </c>
      <c r="G1279" s="99">
        <v>0.8</v>
      </c>
      <c r="H1279" s="205" t="s">
        <v>1656</v>
      </c>
      <c r="I1279" s="206" t="s">
        <v>1658</v>
      </c>
    </row>
    <row r="1280" spans="1:9" ht="12.6">
      <c r="A1280" s="202" t="s">
        <v>1303</v>
      </c>
      <c r="B1280" s="89" t="s">
        <v>2000</v>
      </c>
      <c r="C1280" s="90">
        <v>16.794461538499998</v>
      </c>
      <c r="D1280" s="309">
        <v>3.9794</v>
      </c>
      <c r="E1280" s="142">
        <v>1.0249999999999999</v>
      </c>
      <c r="F1280" s="143">
        <v>2.2999999999999998</v>
      </c>
      <c r="G1280" s="100">
        <v>0.8</v>
      </c>
      <c r="H1280" s="207" t="s">
        <v>1656</v>
      </c>
      <c r="I1280" s="208" t="s">
        <v>1658</v>
      </c>
    </row>
    <row r="1281" spans="1:9" ht="12.6">
      <c r="A1281" s="190" t="s">
        <v>1304</v>
      </c>
      <c r="B1281" s="5" t="s">
        <v>2001</v>
      </c>
      <c r="C1281" s="144" t="s">
        <v>1586</v>
      </c>
      <c r="D1281" s="310">
        <v>0</v>
      </c>
      <c r="E1281" s="8" t="s">
        <v>1586</v>
      </c>
      <c r="F1281" s="217" t="s">
        <v>1586</v>
      </c>
      <c r="G1281" s="8" t="s">
        <v>1586</v>
      </c>
      <c r="H1281" s="200" t="s">
        <v>47</v>
      </c>
      <c r="I1281" s="201" t="s">
        <v>47</v>
      </c>
    </row>
    <row r="1282" spans="1:9" ht="12.6">
      <c r="A1282" s="218" t="s">
        <v>1305</v>
      </c>
      <c r="B1282" s="219" t="s">
        <v>47</v>
      </c>
      <c r="C1282" s="220" t="s">
        <v>1586</v>
      </c>
      <c r="D1282" s="311">
        <v>0</v>
      </c>
      <c r="E1282" s="221" t="s">
        <v>1586</v>
      </c>
      <c r="F1282" s="222" t="s">
        <v>1586</v>
      </c>
      <c r="G1282" s="221" t="s">
        <v>1586</v>
      </c>
      <c r="H1282" s="207" t="s">
        <v>47</v>
      </c>
      <c r="I1282" s="208" t="s">
        <v>47</v>
      </c>
    </row>
  </sheetData>
  <sheetProtection sheet="1" objects="1" scenarios="1"/>
  <autoFilter ref="A8:I1282"/>
  <mergeCells count="5">
    <mergeCell ref="A1:I1"/>
    <mergeCell ref="A2:I2"/>
    <mergeCell ref="A3:I3"/>
    <mergeCell ref="A4:I4"/>
    <mergeCell ref="A5:I5"/>
  </mergeCell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O78"/>
  <sheetViews>
    <sheetView zoomScaleNormal="100" workbookViewId="0">
      <pane ySplit="1" topLeftCell="A2" activePane="bottomLeft" state="frozen"/>
      <selection pane="bottomLeft" activeCell="A2" sqref="A2"/>
    </sheetView>
  </sheetViews>
  <sheetFormatPr defaultColWidth="9.1640625" defaultRowHeight="12.6"/>
  <cols>
    <col min="1" max="2" width="9.1640625" style="107"/>
    <col min="3" max="3" width="54.1640625" style="106" bestFit="1" customWidth="1"/>
    <col min="4" max="4" width="12.71875" style="107" customWidth="1"/>
    <col min="5" max="5" width="12.71875" style="106" customWidth="1"/>
    <col min="6" max="6" width="12.71875" style="123" customWidth="1"/>
    <col min="7" max="7" width="12.71875" style="105" customWidth="1"/>
    <col min="8" max="8" width="12.71875" style="109" customWidth="1"/>
    <col min="9" max="9" width="12.71875" style="124" customWidth="1"/>
    <col min="10" max="11" width="12.71875" style="109" customWidth="1"/>
    <col min="12" max="13" width="12.71875" style="125" customWidth="1"/>
    <col min="14" max="14" width="12.71875" style="108" customWidth="1"/>
    <col min="15" max="16384" width="9.1640625" style="106"/>
  </cols>
  <sheetData>
    <row r="1" spans="1:15" ht="50.4">
      <c r="A1" s="285" t="s">
        <v>1437</v>
      </c>
      <c r="B1" s="286" t="s">
        <v>74</v>
      </c>
      <c r="C1" s="287" t="s">
        <v>46</v>
      </c>
      <c r="D1" s="286" t="s">
        <v>1371</v>
      </c>
      <c r="E1" s="288" t="s">
        <v>34</v>
      </c>
      <c r="F1" s="289" t="s">
        <v>1433</v>
      </c>
      <c r="G1" s="290" t="s">
        <v>75</v>
      </c>
      <c r="H1" s="291" t="s">
        <v>76</v>
      </c>
      <c r="I1" s="292" t="s">
        <v>1438</v>
      </c>
      <c r="J1" s="291" t="s">
        <v>1463</v>
      </c>
      <c r="K1" s="291" t="s">
        <v>2115</v>
      </c>
      <c r="L1" s="293" t="s">
        <v>1558</v>
      </c>
      <c r="M1" s="297" t="s">
        <v>2116</v>
      </c>
      <c r="N1" s="294" t="s">
        <v>1564</v>
      </c>
    </row>
    <row r="2" spans="1:15" s="116" customFormat="1">
      <c r="A2" s="265" t="s">
        <v>1400</v>
      </c>
      <c r="B2" s="266" t="s">
        <v>1344</v>
      </c>
      <c r="C2" s="267" t="s">
        <v>2063</v>
      </c>
      <c r="D2" s="266" t="s">
        <v>1372</v>
      </c>
      <c r="E2" s="267" t="s">
        <v>1370</v>
      </c>
      <c r="F2" s="268">
        <v>5168.0600000000004</v>
      </c>
      <c r="G2" s="269">
        <v>1.0205</v>
      </c>
      <c r="H2" s="270">
        <v>0.69599999999999995</v>
      </c>
      <c r="I2" s="271">
        <v>5241.8</v>
      </c>
      <c r="J2" s="270">
        <v>1</v>
      </c>
      <c r="K2" s="270">
        <v>0.214</v>
      </c>
      <c r="L2" s="272">
        <v>65000</v>
      </c>
      <c r="M2" s="298">
        <v>1.0049999999999999</v>
      </c>
      <c r="N2" s="273"/>
      <c r="O2" s="295"/>
    </row>
    <row r="3" spans="1:15" s="116" customFormat="1">
      <c r="A3" s="265" t="s">
        <v>1381</v>
      </c>
      <c r="B3" s="266" t="s">
        <v>1324</v>
      </c>
      <c r="C3" s="267" t="s">
        <v>2064</v>
      </c>
      <c r="D3" s="266" t="s">
        <v>1372</v>
      </c>
      <c r="E3" s="267" t="s">
        <v>1370</v>
      </c>
      <c r="F3" s="268">
        <v>5168.0600000000004</v>
      </c>
      <c r="G3" s="269">
        <v>1.0205</v>
      </c>
      <c r="H3" s="270">
        <v>0.69599999999999995</v>
      </c>
      <c r="I3" s="271">
        <v>5241.8</v>
      </c>
      <c r="J3" s="270">
        <v>1</v>
      </c>
      <c r="K3" s="270">
        <v>0.22600000000000001</v>
      </c>
      <c r="L3" s="272">
        <v>65000</v>
      </c>
      <c r="M3" s="298">
        <v>1.0049999999999999</v>
      </c>
      <c r="N3" s="273"/>
      <c r="O3" s="295"/>
    </row>
    <row r="4" spans="1:15" s="116" customFormat="1">
      <c r="A4" s="265" t="s">
        <v>1382</v>
      </c>
      <c r="B4" s="266" t="s">
        <v>1324</v>
      </c>
      <c r="C4" s="267" t="s">
        <v>1595</v>
      </c>
      <c r="D4" s="266" t="s">
        <v>1372</v>
      </c>
      <c r="E4" s="267" t="s">
        <v>1370</v>
      </c>
      <c r="F4" s="268">
        <v>5168.0600000000004</v>
      </c>
      <c r="G4" s="269">
        <v>1.0205</v>
      </c>
      <c r="H4" s="270">
        <v>0.69599999999999995</v>
      </c>
      <c r="I4" s="271">
        <v>5241.8</v>
      </c>
      <c r="J4" s="270">
        <v>1</v>
      </c>
      <c r="K4" s="270">
        <v>0.22600000000000001</v>
      </c>
      <c r="L4" s="272">
        <v>65000</v>
      </c>
      <c r="M4" s="298">
        <v>1.0049999999999999</v>
      </c>
      <c r="N4" s="273"/>
      <c r="O4" s="295"/>
    </row>
    <row r="5" spans="1:15" s="116" customFormat="1">
      <c r="A5" s="265" t="s">
        <v>1394</v>
      </c>
      <c r="B5" s="266" t="s">
        <v>1337</v>
      </c>
      <c r="C5" s="267" t="s">
        <v>1678</v>
      </c>
      <c r="D5" s="266" t="s">
        <v>1372</v>
      </c>
      <c r="E5" s="267" t="s">
        <v>1370</v>
      </c>
      <c r="F5" s="268">
        <v>5168.0600000000004</v>
      </c>
      <c r="G5" s="269">
        <v>1.0205</v>
      </c>
      <c r="H5" s="270">
        <v>0.69599999999999995</v>
      </c>
      <c r="I5" s="271">
        <v>5241.8</v>
      </c>
      <c r="J5" s="270">
        <v>1</v>
      </c>
      <c r="K5" s="270">
        <v>0.27300000000000002</v>
      </c>
      <c r="L5" s="272">
        <v>65000</v>
      </c>
      <c r="M5" s="298">
        <v>1.0049999999999999</v>
      </c>
      <c r="N5" s="273"/>
      <c r="O5" s="295"/>
    </row>
    <row r="6" spans="1:15" s="116" customFormat="1">
      <c r="A6" s="265" t="s">
        <v>1402</v>
      </c>
      <c r="B6" s="266" t="s">
        <v>1346</v>
      </c>
      <c r="C6" s="267" t="s">
        <v>1596</v>
      </c>
      <c r="D6" s="266" t="s">
        <v>1372</v>
      </c>
      <c r="E6" s="267" t="s">
        <v>1370</v>
      </c>
      <c r="F6" s="268">
        <v>5168.0600000000004</v>
      </c>
      <c r="G6" s="269">
        <v>1.0205</v>
      </c>
      <c r="H6" s="270">
        <v>0.69599999999999995</v>
      </c>
      <c r="I6" s="271">
        <v>5241.8</v>
      </c>
      <c r="J6" s="270">
        <v>1</v>
      </c>
      <c r="K6" s="270">
        <v>0.19800000000000001</v>
      </c>
      <c r="L6" s="272">
        <v>65000</v>
      </c>
      <c r="M6" s="298">
        <v>1.0049999999999999</v>
      </c>
      <c r="N6" s="273"/>
      <c r="O6" s="295"/>
    </row>
    <row r="7" spans="1:15" s="116" customFormat="1">
      <c r="A7" s="265" t="s">
        <v>1579</v>
      </c>
      <c r="B7" s="266" t="s">
        <v>1580</v>
      </c>
      <c r="C7" s="267" t="s">
        <v>1673</v>
      </c>
      <c r="D7" s="266" t="s">
        <v>1372</v>
      </c>
      <c r="E7" s="267" t="s">
        <v>1370</v>
      </c>
      <c r="F7" s="268">
        <v>5168.0600000000004</v>
      </c>
      <c r="G7" s="269">
        <v>1.0205</v>
      </c>
      <c r="H7" s="270">
        <v>0.69599999999999995</v>
      </c>
      <c r="I7" s="271">
        <v>5241.8</v>
      </c>
      <c r="J7" s="270">
        <v>1</v>
      </c>
      <c r="K7" s="270">
        <v>0.504</v>
      </c>
      <c r="L7" s="272">
        <v>65000</v>
      </c>
      <c r="M7" s="298">
        <v>1.0049999999999999</v>
      </c>
      <c r="N7" s="273"/>
      <c r="O7" s="295"/>
    </row>
    <row r="8" spans="1:15" s="116" customFormat="1">
      <c r="A8" s="265" t="s">
        <v>2007</v>
      </c>
      <c r="B8" s="266" t="s">
        <v>2008</v>
      </c>
      <c r="C8" s="267" t="s">
        <v>2009</v>
      </c>
      <c r="D8" s="266" t="s">
        <v>1372</v>
      </c>
      <c r="E8" s="267" t="s">
        <v>1436</v>
      </c>
      <c r="F8" s="268">
        <v>3359.24</v>
      </c>
      <c r="G8" s="269">
        <v>1.0205</v>
      </c>
      <c r="H8" s="270">
        <v>0.69599999999999995</v>
      </c>
      <c r="I8" s="271">
        <v>3407.17</v>
      </c>
      <c r="J8" s="270">
        <v>1</v>
      </c>
      <c r="K8" s="270">
        <v>0.312</v>
      </c>
      <c r="L8" s="272">
        <v>65000</v>
      </c>
      <c r="M8" s="298">
        <v>1</v>
      </c>
      <c r="N8" s="273"/>
      <c r="O8" s="295"/>
    </row>
    <row r="9" spans="1:15" s="116" customFormat="1">
      <c r="A9" s="265" t="s">
        <v>2010</v>
      </c>
      <c r="B9" s="266" t="s">
        <v>2011</v>
      </c>
      <c r="C9" s="267" t="s">
        <v>2065</v>
      </c>
      <c r="D9" s="266" t="s">
        <v>1372</v>
      </c>
      <c r="E9" s="267" t="s">
        <v>1436</v>
      </c>
      <c r="F9" s="268">
        <v>3359.24</v>
      </c>
      <c r="G9" s="269">
        <v>1.0205</v>
      </c>
      <c r="H9" s="270">
        <v>0.69599999999999995</v>
      </c>
      <c r="I9" s="271">
        <v>3407.17</v>
      </c>
      <c r="J9" s="270">
        <v>1</v>
      </c>
      <c r="K9" s="270">
        <v>0.23599999999999999</v>
      </c>
      <c r="L9" s="272">
        <v>65000</v>
      </c>
      <c r="M9" s="298">
        <v>1</v>
      </c>
      <c r="N9" s="273"/>
      <c r="O9" s="295"/>
    </row>
    <row r="10" spans="1:15" s="116" customFormat="1">
      <c r="A10" s="265" t="s">
        <v>1397</v>
      </c>
      <c r="B10" s="266" t="s">
        <v>1340</v>
      </c>
      <c r="C10" s="267" t="s">
        <v>2066</v>
      </c>
      <c r="D10" s="266" t="s">
        <v>1372</v>
      </c>
      <c r="E10" s="267" t="s">
        <v>1370</v>
      </c>
      <c r="F10" s="268">
        <v>5168.0600000000004</v>
      </c>
      <c r="G10" s="269">
        <v>1.0205</v>
      </c>
      <c r="H10" s="270">
        <v>0.69599999999999995</v>
      </c>
      <c r="I10" s="271">
        <v>5241.8</v>
      </c>
      <c r="J10" s="270">
        <v>1</v>
      </c>
      <c r="K10" s="270">
        <v>0.18099999999999999</v>
      </c>
      <c r="L10" s="272">
        <v>65000</v>
      </c>
      <c r="M10" s="298">
        <v>1.0049999999999999</v>
      </c>
      <c r="N10" s="273"/>
      <c r="O10" s="295"/>
    </row>
    <row r="11" spans="1:15" s="116" customFormat="1">
      <c r="A11" s="265" t="s">
        <v>1388</v>
      </c>
      <c r="B11" s="266" t="s">
        <v>1331</v>
      </c>
      <c r="C11" s="267" t="s">
        <v>2067</v>
      </c>
      <c r="D11" s="266" t="s">
        <v>1372</v>
      </c>
      <c r="E11" s="267" t="s">
        <v>1370</v>
      </c>
      <c r="F11" s="268">
        <v>5168.0600000000004</v>
      </c>
      <c r="G11" s="269">
        <v>1.0205</v>
      </c>
      <c r="H11" s="270">
        <v>0.69599999999999995</v>
      </c>
      <c r="I11" s="271">
        <v>5241.8</v>
      </c>
      <c r="J11" s="270">
        <v>1</v>
      </c>
      <c r="K11" s="270">
        <v>0.216</v>
      </c>
      <c r="L11" s="272">
        <v>65000</v>
      </c>
      <c r="M11" s="298">
        <v>1.0049999999999999</v>
      </c>
      <c r="N11" s="273"/>
      <c r="O11" s="295"/>
    </row>
    <row r="12" spans="1:15" s="116" customFormat="1">
      <c r="A12" s="265" t="s">
        <v>1576</v>
      </c>
      <c r="B12" s="266" t="s">
        <v>1320</v>
      </c>
      <c r="C12" s="267" t="s">
        <v>2068</v>
      </c>
      <c r="D12" s="266" t="s">
        <v>1372</v>
      </c>
      <c r="E12" s="267" t="s">
        <v>1369</v>
      </c>
      <c r="F12" s="268">
        <v>5168.0600000000004</v>
      </c>
      <c r="G12" s="269">
        <v>1.0205</v>
      </c>
      <c r="H12" s="270">
        <v>0.69599999999999995</v>
      </c>
      <c r="I12" s="271">
        <v>5241.8</v>
      </c>
      <c r="J12" s="270">
        <v>1</v>
      </c>
      <c r="K12" s="270">
        <v>0.27500000000000002</v>
      </c>
      <c r="L12" s="272">
        <v>65000</v>
      </c>
      <c r="M12" s="298">
        <v>1.0049999999999999</v>
      </c>
      <c r="N12" s="273"/>
      <c r="O12" s="295"/>
    </row>
    <row r="13" spans="1:15" s="116" customFormat="1">
      <c r="A13" s="265" t="s">
        <v>1399</v>
      </c>
      <c r="B13" s="266" t="s">
        <v>1343</v>
      </c>
      <c r="C13" s="267" t="s">
        <v>2069</v>
      </c>
      <c r="D13" s="266" t="s">
        <v>1372</v>
      </c>
      <c r="E13" s="267" t="s">
        <v>1370</v>
      </c>
      <c r="F13" s="268">
        <v>5168.0600000000004</v>
      </c>
      <c r="G13" s="269">
        <v>1.0205</v>
      </c>
      <c r="H13" s="270">
        <v>0.69599999999999995</v>
      </c>
      <c r="I13" s="271">
        <v>5241.8</v>
      </c>
      <c r="J13" s="270">
        <v>1</v>
      </c>
      <c r="K13" s="270">
        <v>0.19800000000000001</v>
      </c>
      <c r="L13" s="272">
        <v>65000</v>
      </c>
      <c r="M13" s="298">
        <v>1.0049999999999999</v>
      </c>
      <c r="N13" s="273"/>
      <c r="O13" s="295"/>
    </row>
    <row r="14" spans="1:15" s="116" customFormat="1">
      <c r="A14" s="265" t="s">
        <v>1390</v>
      </c>
      <c r="B14" s="266" t="s">
        <v>1334</v>
      </c>
      <c r="C14" s="267" t="s">
        <v>1590</v>
      </c>
      <c r="D14" s="266" t="s">
        <v>1372</v>
      </c>
      <c r="E14" s="267" t="s">
        <v>1370</v>
      </c>
      <c r="F14" s="268">
        <v>5168.0600000000004</v>
      </c>
      <c r="G14" s="269">
        <v>1.0205</v>
      </c>
      <c r="H14" s="270">
        <v>0.69599999999999995</v>
      </c>
      <c r="I14" s="271">
        <v>5241.8</v>
      </c>
      <c r="J14" s="270">
        <v>1</v>
      </c>
      <c r="K14" s="270">
        <v>0.24099999999999999</v>
      </c>
      <c r="L14" s="272">
        <v>65000</v>
      </c>
      <c r="M14" s="298">
        <v>1.0049999999999999</v>
      </c>
      <c r="N14" s="273"/>
      <c r="O14" s="295"/>
    </row>
    <row r="15" spans="1:15" s="116" customFormat="1">
      <c r="A15" s="265" t="s">
        <v>1404</v>
      </c>
      <c r="B15" s="266" t="s">
        <v>1349</v>
      </c>
      <c r="C15" s="267" t="s">
        <v>1601</v>
      </c>
      <c r="D15" s="266" t="s">
        <v>1372</v>
      </c>
      <c r="E15" s="267" t="s">
        <v>1370</v>
      </c>
      <c r="F15" s="268">
        <v>5168.0600000000004</v>
      </c>
      <c r="G15" s="269">
        <v>1.0205</v>
      </c>
      <c r="H15" s="270">
        <v>0.69599999999999995</v>
      </c>
      <c r="I15" s="271">
        <v>5241.8</v>
      </c>
      <c r="J15" s="270">
        <v>1</v>
      </c>
      <c r="K15" s="270">
        <v>0.184</v>
      </c>
      <c r="L15" s="272">
        <v>65000</v>
      </c>
      <c r="M15" s="298">
        <v>1.0049999999999999</v>
      </c>
      <c r="N15" s="273"/>
      <c r="O15" s="295"/>
    </row>
    <row r="16" spans="1:15" s="116" customFormat="1">
      <c r="A16" s="265" t="s">
        <v>1409</v>
      </c>
      <c r="B16" s="266" t="s">
        <v>1354</v>
      </c>
      <c r="C16" s="267" t="s">
        <v>2070</v>
      </c>
      <c r="D16" s="266" t="s">
        <v>1372</v>
      </c>
      <c r="E16" s="267" t="s">
        <v>1370</v>
      </c>
      <c r="F16" s="268">
        <v>5168.0600000000004</v>
      </c>
      <c r="G16" s="269">
        <v>1.0205</v>
      </c>
      <c r="H16" s="270">
        <v>0.69599999999999995</v>
      </c>
      <c r="I16" s="271">
        <v>5241.8</v>
      </c>
      <c r="J16" s="270">
        <v>1</v>
      </c>
      <c r="K16" s="270">
        <v>0.25800000000000001</v>
      </c>
      <c r="L16" s="272">
        <v>65000</v>
      </c>
      <c r="M16" s="298">
        <v>1.0049999999999999</v>
      </c>
      <c r="N16" s="273"/>
      <c r="O16" s="295"/>
    </row>
    <row r="17" spans="1:15" s="116" customFormat="1">
      <c r="A17" s="265" t="s">
        <v>1560</v>
      </c>
      <c r="B17" s="266" t="s">
        <v>1578</v>
      </c>
      <c r="C17" s="267" t="s">
        <v>1674</v>
      </c>
      <c r="D17" s="266" t="s">
        <v>1372</v>
      </c>
      <c r="E17" s="267" t="s">
        <v>1370</v>
      </c>
      <c r="F17" s="268">
        <v>5168.0600000000004</v>
      </c>
      <c r="G17" s="269">
        <v>1.0205</v>
      </c>
      <c r="H17" s="270">
        <v>0.69599999999999995</v>
      </c>
      <c r="I17" s="271">
        <v>5241.8</v>
      </c>
      <c r="J17" s="270">
        <v>1</v>
      </c>
      <c r="K17" s="270">
        <v>0.29899999999999999</v>
      </c>
      <c r="L17" s="272">
        <v>65000</v>
      </c>
      <c r="M17" s="298">
        <v>1.0049999999999999</v>
      </c>
      <c r="N17" s="273"/>
      <c r="O17" s="295"/>
    </row>
    <row r="18" spans="1:15" s="116" customFormat="1">
      <c r="A18" s="265" t="s">
        <v>2012</v>
      </c>
      <c r="B18" s="266" t="s">
        <v>2013</v>
      </c>
      <c r="C18" s="267" t="s">
        <v>2014</v>
      </c>
      <c r="D18" s="266" t="s">
        <v>1372</v>
      </c>
      <c r="E18" s="267" t="s">
        <v>1436</v>
      </c>
      <c r="F18" s="268">
        <v>3359.24</v>
      </c>
      <c r="G18" s="269">
        <v>1.0205</v>
      </c>
      <c r="H18" s="270">
        <v>0.69599999999999995</v>
      </c>
      <c r="I18" s="271">
        <v>3407.17</v>
      </c>
      <c r="J18" s="270">
        <v>1</v>
      </c>
      <c r="K18" s="270">
        <v>0.152</v>
      </c>
      <c r="L18" s="272">
        <v>65000</v>
      </c>
      <c r="M18" s="298">
        <v>1.0049999999999999</v>
      </c>
      <c r="N18" s="273"/>
      <c r="O18" s="295"/>
    </row>
    <row r="19" spans="1:15" s="116" customFormat="1">
      <c r="A19" s="265" t="s">
        <v>1411</v>
      </c>
      <c r="B19" s="266" t="s">
        <v>1356</v>
      </c>
      <c r="C19" s="267" t="s">
        <v>2071</v>
      </c>
      <c r="D19" s="266" t="s">
        <v>1372</v>
      </c>
      <c r="E19" s="267" t="s">
        <v>1370</v>
      </c>
      <c r="F19" s="268">
        <v>5168.0600000000004</v>
      </c>
      <c r="G19" s="269">
        <v>1.0205</v>
      </c>
      <c r="H19" s="270">
        <v>0.69599999999999995</v>
      </c>
      <c r="I19" s="271">
        <v>5241.8</v>
      </c>
      <c r="J19" s="270">
        <v>1</v>
      </c>
      <c r="K19" s="270">
        <v>0.34</v>
      </c>
      <c r="L19" s="272">
        <v>65000</v>
      </c>
      <c r="M19" s="298">
        <v>1.0049999999999999</v>
      </c>
      <c r="N19" s="273"/>
      <c r="O19" s="295"/>
    </row>
    <row r="20" spans="1:15" s="116" customFormat="1">
      <c r="A20" s="265" t="s">
        <v>1581</v>
      </c>
      <c r="B20" s="266" t="s">
        <v>1325</v>
      </c>
      <c r="C20" s="267" t="s">
        <v>2072</v>
      </c>
      <c r="D20" s="266" t="s">
        <v>1372</v>
      </c>
      <c r="E20" s="267" t="s">
        <v>1369</v>
      </c>
      <c r="F20" s="268">
        <v>5168.0600000000004</v>
      </c>
      <c r="G20" s="269">
        <v>0.99880000000000002</v>
      </c>
      <c r="H20" s="270">
        <v>0.62</v>
      </c>
      <c r="I20" s="271">
        <v>5164.21</v>
      </c>
      <c r="J20" s="270">
        <v>1</v>
      </c>
      <c r="K20" s="270">
        <v>0.214</v>
      </c>
      <c r="L20" s="272">
        <v>65000</v>
      </c>
      <c r="M20" s="298">
        <v>1.0049999999999999</v>
      </c>
      <c r="N20" s="273"/>
      <c r="O20" s="295"/>
    </row>
    <row r="21" spans="1:15" s="116" customFormat="1">
      <c r="A21" s="265" t="s">
        <v>1398</v>
      </c>
      <c r="B21" s="266" t="s">
        <v>1341</v>
      </c>
      <c r="C21" s="267" t="s">
        <v>2073</v>
      </c>
      <c r="D21" s="266" t="s">
        <v>1372</v>
      </c>
      <c r="E21" s="267" t="s">
        <v>1370</v>
      </c>
      <c r="F21" s="268">
        <v>5168.0600000000004</v>
      </c>
      <c r="G21" s="269">
        <v>1.0205</v>
      </c>
      <c r="H21" s="270">
        <v>0.69599999999999995</v>
      </c>
      <c r="I21" s="271">
        <v>5241.8</v>
      </c>
      <c r="J21" s="270">
        <v>1</v>
      </c>
      <c r="K21" s="270">
        <v>0.22500000000000001</v>
      </c>
      <c r="L21" s="272">
        <v>65000</v>
      </c>
      <c r="M21" s="298">
        <v>1.0049999999999999</v>
      </c>
      <c r="N21" s="273"/>
      <c r="O21" s="295"/>
    </row>
    <row r="22" spans="1:15" s="116" customFormat="1">
      <c r="A22" s="265" t="s">
        <v>1582</v>
      </c>
      <c r="B22" s="266" t="s">
        <v>1333</v>
      </c>
      <c r="C22" s="267" t="s">
        <v>2074</v>
      </c>
      <c r="D22" s="266" t="s">
        <v>1372</v>
      </c>
      <c r="E22" s="267" t="s">
        <v>1370</v>
      </c>
      <c r="F22" s="268">
        <v>5168.0600000000004</v>
      </c>
      <c r="G22" s="269">
        <v>0.99880000000000002</v>
      </c>
      <c r="H22" s="270">
        <v>0.62</v>
      </c>
      <c r="I22" s="271">
        <v>5164.21</v>
      </c>
      <c r="J22" s="270">
        <v>1</v>
      </c>
      <c r="K22" s="270">
        <v>0.22700000000000001</v>
      </c>
      <c r="L22" s="272">
        <v>65000</v>
      </c>
      <c r="M22" s="298">
        <v>1</v>
      </c>
      <c r="N22" s="273"/>
      <c r="O22" s="295"/>
    </row>
    <row r="23" spans="1:15" s="116" customFormat="1">
      <c r="A23" s="265" t="s">
        <v>1583</v>
      </c>
      <c r="B23" s="266" t="s">
        <v>1347</v>
      </c>
      <c r="C23" s="267" t="s">
        <v>2075</v>
      </c>
      <c r="D23" s="266" t="s">
        <v>1372</v>
      </c>
      <c r="E23" s="267" t="s">
        <v>1370</v>
      </c>
      <c r="F23" s="268">
        <v>5168.0600000000004</v>
      </c>
      <c r="G23" s="269">
        <v>0.92579999999999996</v>
      </c>
      <c r="H23" s="270">
        <v>0.62</v>
      </c>
      <c r="I23" s="271">
        <v>4930.3100000000004</v>
      </c>
      <c r="J23" s="270">
        <v>1</v>
      </c>
      <c r="K23" s="270">
        <v>0.22700000000000001</v>
      </c>
      <c r="L23" s="272">
        <v>65000</v>
      </c>
      <c r="M23" s="298">
        <v>1.0049999999999999</v>
      </c>
      <c r="N23" s="273"/>
      <c r="O23" s="295"/>
    </row>
    <row r="24" spans="1:15" s="116" customFormat="1">
      <c r="A24" s="265" t="s">
        <v>1373</v>
      </c>
      <c r="B24" s="266" t="s">
        <v>1312</v>
      </c>
      <c r="C24" s="267" t="s">
        <v>2076</v>
      </c>
      <c r="D24" s="266" t="s">
        <v>1372</v>
      </c>
      <c r="E24" s="267" t="s">
        <v>1370</v>
      </c>
      <c r="F24" s="268">
        <v>5168.0600000000004</v>
      </c>
      <c r="G24" s="269">
        <v>1.0205</v>
      </c>
      <c r="H24" s="270">
        <v>0.69599999999999995</v>
      </c>
      <c r="I24" s="271">
        <v>5241.8</v>
      </c>
      <c r="J24" s="270">
        <v>1</v>
      </c>
      <c r="K24" s="270">
        <v>0.20100000000000001</v>
      </c>
      <c r="L24" s="272">
        <v>65000</v>
      </c>
      <c r="M24" s="298">
        <v>1.0049999999999999</v>
      </c>
      <c r="N24" s="273"/>
      <c r="O24" s="295"/>
    </row>
    <row r="25" spans="1:15" s="116" customFormat="1">
      <c r="A25" s="265" t="s">
        <v>1413</v>
      </c>
      <c r="B25" s="266" t="s">
        <v>1358</v>
      </c>
      <c r="C25" s="267" t="s">
        <v>1675</v>
      </c>
      <c r="D25" s="266" t="s">
        <v>1372</v>
      </c>
      <c r="E25" s="267" t="s">
        <v>1424</v>
      </c>
      <c r="F25" s="268">
        <v>5168.0600000000004</v>
      </c>
      <c r="G25" s="269">
        <v>0.92579999999999996</v>
      </c>
      <c r="H25" s="270">
        <v>0.62</v>
      </c>
      <c r="I25" s="271">
        <v>4930.3100000000004</v>
      </c>
      <c r="J25" s="270">
        <v>1</v>
      </c>
      <c r="K25" s="270">
        <v>0.28999999999999998</v>
      </c>
      <c r="L25" s="272">
        <v>5000</v>
      </c>
      <c r="M25" s="298">
        <v>1.0049999999999999</v>
      </c>
      <c r="N25" s="273"/>
      <c r="O25" s="295"/>
    </row>
    <row r="26" spans="1:15" s="116" customFormat="1">
      <c r="A26" s="265" t="s">
        <v>1559</v>
      </c>
      <c r="B26" s="266" t="s">
        <v>1329</v>
      </c>
      <c r="C26" s="267" t="s">
        <v>2077</v>
      </c>
      <c r="D26" s="266" t="s">
        <v>1372</v>
      </c>
      <c r="E26" s="267" t="s">
        <v>1369</v>
      </c>
      <c r="F26" s="268">
        <v>5168.0600000000004</v>
      </c>
      <c r="G26" s="269">
        <v>0.92579999999999996</v>
      </c>
      <c r="H26" s="270">
        <v>0.62</v>
      </c>
      <c r="I26" s="271">
        <v>4930.3100000000004</v>
      </c>
      <c r="J26" s="270">
        <v>1</v>
      </c>
      <c r="K26" s="270">
        <v>0.28699999999999998</v>
      </c>
      <c r="L26" s="272">
        <v>65000</v>
      </c>
      <c r="M26" s="298">
        <v>1</v>
      </c>
      <c r="N26" s="273"/>
      <c r="O26" s="295"/>
    </row>
    <row r="27" spans="1:15" s="116" customFormat="1">
      <c r="A27" s="265" t="s">
        <v>1383</v>
      </c>
      <c r="B27" s="266" t="s">
        <v>1326</v>
      </c>
      <c r="C27" s="267" t="s">
        <v>2078</v>
      </c>
      <c r="D27" s="266" t="s">
        <v>1372</v>
      </c>
      <c r="E27" s="267" t="s">
        <v>1370</v>
      </c>
      <c r="F27" s="268">
        <v>5168.0600000000004</v>
      </c>
      <c r="G27" s="269">
        <v>1.0205</v>
      </c>
      <c r="H27" s="270">
        <v>0.69599999999999995</v>
      </c>
      <c r="I27" s="271">
        <v>5241.8</v>
      </c>
      <c r="J27" s="270">
        <v>1</v>
      </c>
      <c r="K27" s="270">
        <v>0.157</v>
      </c>
      <c r="L27" s="272">
        <v>65000</v>
      </c>
      <c r="M27" s="298">
        <v>1.0049999999999999</v>
      </c>
      <c r="N27" s="273"/>
      <c r="O27" s="295"/>
    </row>
    <row r="28" spans="1:15" s="116" customFormat="1">
      <c r="A28" s="265" t="s">
        <v>1418</v>
      </c>
      <c r="B28" s="266" t="s">
        <v>1364</v>
      </c>
      <c r="C28" s="267" t="s">
        <v>1594</v>
      </c>
      <c r="D28" s="266" t="s">
        <v>1372</v>
      </c>
      <c r="E28" s="267" t="s">
        <v>1424</v>
      </c>
      <c r="F28" s="268">
        <v>5168.0600000000004</v>
      </c>
      <c r="G28" s="269">
        <v>0.92579999999999996</v>
      </c>
      <c r="H28" s="270">
        <v>0.62</v>
      </c>
      <c r="I28" s="271">
        <v>4930.3100000000004</v>
      </c>
      <c r="J28" s="270">
        <v>1</v>
      </c>
      <c r="K28" s="270">
        <v>0.28999999999999998</v>
      </c>
      <c r="L28" s="272">
        <v>5000</v>
      </c>
      <c r="M28" s="298">
        <v>1</v>
      </c>
      <c r="N28" s="273"/>
      <c r="O28" s="295"/>
    </row>
    <row r="29" spans="1:15" s="116" customFormat="1">
      <c r="A29" s="274" t="s">
        <v>1417</v>
      </c>
      <c r="B29" s="266" t="s">
        <v>1362</v>
      </c>
      <c r="C29" s="267" t="s">
        <v>2079</v>
      </c>
      <c r="D29" s="266" t="s">
        <v>1372</v>
      </c>
      <c r="E29" s="267" t="s">
        <v>1424</v>
      </c>
      <c r="F29" s="268">
        <v>5168.0600000000004</v>
      </c>
      <c r="G29" s="269">
        <v>0.92579999999999996</v>
      </c>
      <c r="H29" s="270">
        <v>0.62</v>
      </c>
      <c r="I29" s="275">
        <v>4930.3100000000004</v>
      </c>
      <c r="J29" s="270">
        <v>1</v>
      </c>
      <c r="K29" s="270">
        <v>0.28999999999999998</v>
      </c>
      <c r="L29" s="272">
        <v>5000</v>
      </c>
      <c r="M29" s="298">
        <v>1.0049999999999999</v>
      </c>
      <c r="N29" s="273"/>
      <c r="O29" s="295"/>
    </row>
    <row r="30" spans="1:15" s="116" customFormat="1">
      <c r="A30" s="274" t="s">
        <v>1584</v>
      </c>
      <c r="B30" s="266" t="s">
        <v>1342</v>
      </c>
      <c r="C30" s="267" t="s">
        <v>2080</v>
      </c>
      <c r="D30" s="266" t="s">
        <v>1372</v>
      </c>
      <c r="E30" s="267" t="s">
        <v>1370</v>
      </c>
      <c r="F30" s="268">
        <v>5168.0600000000004</v>
      </c>
      <c r="G30" s="269">
        <v>1.0205</v>
      </c>
      <c r="H30" s="270">
        <v>0.69599999999999995</v>
      </c>
      <c r="I30" s="275">
        <v>5241.8</v>
      </c>
      <c r="J30" s="270">
        <v>1</v>
      </c>
      <c r="K30" s="270">
        <v>0.19700000000000001</v>
      </c>
      <c r="L30" s="272">
        <v>65000</v>
      </c>
      <c r="M30" s="298">
        <v>1.0049999999999999</v>
      </c>
      <c r="N30" s="273"/>
      <c r="O30" s="295"/>
    </row>
    <row r="31" spans="1:15" s="116" customFormat="1">
      <c r="A31" s="265" t="s">
        <v>1573</v>
      </c>
      <c r="B31" s="266" t="s">
        <v>1570</v>
      </c>
      <c r="C31" s="267" t="s">
        <v>1606</v>
      </c>
      <c r="D31" s="266" t="s">
        <v>1372</v>
      </c>
      <c r="E31" s="267" t="s">
        <v>1370</v>
      </c>
      <c r="F31" s="268">
        <v>5168.0600000000004</v>
      </c>
      <c r="G31" s="269">
        <v>0.96020000000000005</v>
      </c>
      <c r="H31" s="270">
        <v>0.62</v>
      </c>
      <c r="I31" s="275">
        <v>5040.53</v>
      </c>
      <c r="J31" s="270">
        <v>1</v>
      </c>
      <c r="K31" s="270">
        <v>0.379</v>
      </c>
      <c r="L31" s="272">
        <v>65000</v>
      </c>
      <c r="M31" s="298">
        <v>1</v>
      </c>
      <c r="N31" s="273" t="s">
        <v>1565</v>
      </c>
      <c r="O31" s="295"/>
    </row>
    <row r="32" spans="1:15" s="116" customFormat="1">
      <c r="A32" s="265" t="s">
        <v>1379</v>
      </c>
      <c r="B32" s="266" t="s">
        <v>1322</v>
      </c>
      <c r="C32" s="267" t="s">
        <v>1593</v>
      </c>
      <c r="D32" s="266" t="s">
        <v>1372</v>
      </c>
      <c r="E32" s="267" t="s">
        <v>1369</v>
      </c>
      <c r="F32" s="268">
        <v>5168.0600000000004</v>
      </c>
      <c r="G32" s="269">
        <v>1.1318999999999999</v>
      </c>
      <c r="H32" s="270">
        <v>0.69599999999999995</v>
      </c>
      <c r="I32" s="271">
        <v>5642.5</v>
      </c>
      <c r="J32" s="270">
        <v>1</v>
      </c>
      <c r="K32" s="270">
        <v>0.317</v>
      </c>
      <c r="L32" s="272">
        <v>65000</v>
      </c>
      <c r="M32" s="298">
        <v>1.0049999999999999</v>
      </c>
      <c r="N32" s="273"/>
      <c r="O32" s="295"/>
    </row>
    <row r="33" spans="1:15" s="116" customFormat="1">
      <c r="A33" s="265" t="s">
        <v>1562</v>
      </c>
      <c r="B33" s="266" t="s">
        <v>1563</v>
      </c>
      <c r="C33" s="267" t="s">
        <v>1597</v>
      </c>
      <c r="D33" s="266" t="s">
        <v>1372</v>
      </c>
      <c r="E33" s="267" t="s">
        <v>1369</v>
      </c>
      <c r="F33" s="268">
        <v>5168.0600000000004</v>
      </c>
      <c r="G33" s="269">
        <v>1.0205</v>
      </c>
      <c r="H33" s="270">
        <v>0.69599999999999995</v>
      </c>
      <c r="I33" s="271">
        <v>5241.8</v>
      </c>
      <c r="J33" s="270">
        <v>1</v>
      </c>
      <c r="K33" s="270">
        <v>0.36299999999999999</v>
      </c>
      <c r="L33" s="272">
        <v>65000</v>
      </c>
      <c r="M33" s="298">
        <v>1</v>
      </c>
      <c r="N33" s="273"/>
      <c r="O33" s="295"/>
    </row>
    <row r="34" spans="1:15" s="116" customFormat="1">
      <c r="A34" s="265" t="s">
        <v>2060</v>
      </c>
      <c r="B34" s="266" t="s">
        <v>2061</v>
      </c>
      <c r="C34" s="267" t="s">
        <v>2081</v>
      </c>
      <c r="D34" s="266" t="s">
        <v>1372</v>
      </c>
      <c r="E34" s="267" t="s">
        <v>1436</v>
      </c>
      <c r="F34" s="268">
        <v>3359.24</v>
      </c>
      <c r="G34" s="269">
        <v>1.0205</v>
      </c>
      <c r="H34" s="270">
        <v>0.69599999999999995</v>
      </c>
      <c r="I34" s="271">
        <v>3407.17</v>
      </c>
      <c r="J34" s="270">
        <v>1</v>
      </c>
      <c r="K34" s="270">
        <v>0.23599999999999999</v>
      </c>
      <c r="L34" s="272">
        <v>65000</v>
      </c>
      <c r="M34" s="298">
        <v>1</v>
      </c>
      <c r="N34" s="273"/>
      <c r="O34" s="295"/>
    </row>
    <row r="35" spans="1:15" s="116" customFormat="1">
      <c r="A35" s="265" t="s">
        <v>1561</v>
      </c>
      <c r="B35" s="266" t="s">
        <v>1566</v>
      </c>
      <c r="C35" s="267" t="s">
        <v>2082</v>
      </c>
      <c r="D35" s="266" t="s">
        <v>1372</v>
      </c>
      <c r="E35" s="267" t="s">
        <v>1370</v>
      </c>
      <c r="F35" s="268">
        <v>5168.0600000000004</v>
      </c>
      <c r="G35" s="269">
        <v>1.0205</v>
      </c>
      <c r="H35" s="270">
        <v>0.69599999999999995</v>
      </c>
      <c r="I35" s="271">
        <v>5241.8</v>
      </c>
      <c r="J35" s="270">
        <v>1</v>
      </c>
      <c r="K35" s="270">
        <v>0.36099999999999999</v>
      </c>
      <c r="L35" s="272">
        <v>65000</v>
      </c>
      <c r="M35" s="298">
        <v>1</v>
      </c>
      <c r="N35" s="273"/>
      <c r="O35" s="295"/>
    </row>
    <row r="36" spans="1:15" s="116" customFormat="1">
      <c r="A36" s="265" t="s">
        <v>1585</v>
      </c>
      <c r="B36" s="266" t="s">
        <v>1672</v>
      </c>
      <c r="C36" s="267" t="s">
        <v>1676</v>
      </c>
      <c r="D36" s="266" t="s">
        <v>1372</v>
      </c>
      <c r="E36" s="267" t="s">
        <v>1370</v>
      </c>
      <c r="F36" s="268">
        <v>5168.0600000000004</v>
      </c>
      <c r="G36" s="269">
        <v>0.92579999999999996</v>
      </c>
      <c r="H36" s="270">
        <v>0.62</v>
      </c>
      <c r="I36" s="271">
        <v>4930.3100000000004</v>
      </c>
      <c r="J36" s="270">
        <v>1</v>
      </c>
      <c r="K36" s="270">
        <v>0.24199999999999999</v>
      </c>
      <c r="L36" s="272">
        <v>65000</v>
      </c>
      <c r="M36" s="298">
        <v>1</v>
      </c>
      <c r="N36" s="273"/>
      <c r="O36" s="295"/>
    </row>
    <row r="37" spans="1:15" s="116" customFormat="1">
      <c r="A37" s="265" t="s">
        <v>2062</v>
      </c>
      <c r="B37" s="266" t="s">
        <v>1586</v>
      </c>
      <c r="C37" s="267" t="s">
        <v>2083</v>
      </c>
      <c r="D37" s="266" t="s">
        <v>1372</v>
      </c>
      <c r="E37" s="267" t="s">
        <v>1370</v>
      </c>
      <c r="F37" s="268">
        <v>5168.0600000000004</v>
      </c>
      <c r="G37" s="269">
        <v>1.0205</v>
      </c>
      <c r="H37" s="270">
        <v>0.69599999999999995</v>
      </c>
      <c r="I37" s="271">
        <v>5241.8</v>
      </c>
      <c r="J37" s="270">
        <v>1</v>
      </c>
      <c r="K37" s="270">
        <v>0.23599999999999999</v>
      </c>
      <c r="L37" s="272">
        <v>65000</v>
      </c>
      <c r="M37" s="298">
        <v>1</v>
      </c>
      <c r="N37" s="273"/>
      <c r="O37" s="295"/>
    </row>
    <row r="38" spans="1:15" s="116" customFormat="1">
      <c r="A38" s="265" t="s">
        <v>1393</v>
      </c>
      <c r="B38" s="266" t="s">
        <v>1336</v>
      </c>
      <c r="C38" s="267" t="s">
        <v>2084</v>
      </c>
      <c r="D38" s="266" t="s">
        <v>1372</v>
      </c>
      <c r="E38" s="267" t="s">
        <v>1369</v>
      </c>
      <c r="F38" s="268">
        <v>5168.0600000000004</v>
      </c>
      <c r="G38" s="269">
        <v>1.1411</v>
      </c>
      <c r="H38" s="270">
        <v>0.69599999999999995</v>
      </c>
      <c r="I38" s="271">
        <v>5675.59</v>
      </c>
      <c r="J38" s="270">
        <v>1</v>
      </c>
      <c r="K38" s="270">
        <v>0.16</v>
      </c>
      <c r="L38" s="272">
        <v>65000</v>
      </c>
      <c r="M38" s="298">
        <v>1</v>
      </c>
      <c r="N38" s="273"/>
      <c r="O38" s="295"/>
    </row>
    <row r="39" spans="1:15" s="116" customFormat="1">
      <c r="A39" s="265" t="s">
        <v>1607</v>
      </c>
      <c r="B39" s="266" t="s">
        <v>1363</v>
      </c>
      <c r="C39" s="267" t="s">
        <v>2085</v>
      </c>
      <c r="D39" s="266" t="s">
        <v>1372</v>
      </c>
      <c r="E39" s="267" t="s">
        <v>1424</v>
      </c>
      <c r="F39" s="268">
        <v>5168.0600000000004</v>
      </c>
      <c r="G39" s="269">
        <v>0.92579999999999996</v>
      </c>
      <c r="H39" s="270">
        <v>0.62</v>
      </c>
      <c r="I39" s="271">
        <v>4930.3100000000004</v>
      </c>
      <c r="J39" s="270">
        <v>1</v>
      </c>
      <c r="K39" s="270">
        <v>0.28999999999999998</v>
      </c>
      <c r="L39" s="272">
        <v>5000</v>
      </c>
      <c r="M39" s="298">
        <v>1.0049999999999999</v>
      </c>
      <c r="N39" s="273"/>
      <c r="O39" s="295"/>
    </row>
    <row r="40" spans="1:15" s="116" customFormat="1">
      <c r="A40" s="265" t="s">
        <v>1682</v>
      </c>
      <c r="B40" s="266" t="s">
        <v>1363</v>
      </c>
      <c r="C40" s="267" t="s">
        <v>1677</v>
      </c>
      <c r="D40" s="266" t="s">
        <v>1372</v>
      </c>
      <c r="E40" s="267" t="s">
        <v>1424</v>
      </c>
      <c r="F40" s="268">
        <v>5168.0600000000004</v>
      </c>
      <c r="G40" s="269">
        <v>0.92579999999999996</v>
      </c>
      <c r="H40" s="270">
        <v>0.62</v>
      </c>
      <c r="I40" s="271">
        <v>4930.3100000000004</v>
      </c>
      <c r="J40" s="270">
        <v>1</v>
      </c>
      <c r="K40" s="270">
        <v>0.28999999999999998</v>
      </c>
      <c r="L40" s="272">
        <v>5000</v>
      </c>
      <c r="M40" s="298">
        <v>1</v>
      </c>
      <c r="N40" s="273"/>
      <c r="O40" s="295"/>
    </row>
    <row r="41" spans="1:15" s="116" customFormat="1">
      <c r="A41" s="265" t="s">
        <v>1587</v>
      </c>
      <c r="B41" s="266" t="s">
        <v>1319</v>
      </c>
      <c r="C41" s="267" t="s">
        <v>2086</v>
      </c>
      <c r="D41" s="266" t="s">
        <v>1372</v>
      </c>
      <c r="E41" s="267" t="s">
        <v>1370</v>
      </c>
      <c r="F41" s="268">
        <v>5168.0600000000004</v>
      </c>
      <c r="G41" s="269">
        <v>1.0205</v>
      </c>
      <c r="H41" s="270">
        <v>0.69599999999999995</v>
      </c>
      <c r="I41" s="271">
        <v>5241.8</v>
      </c>
      <c r="J41" s="270">
        <v>1</v>
      </c>
      <c r="K41" s="270">
        <v>0.2</v>
      </c>
      <c r="L41" s="272">
        <v>65000</v>
      </c>
      <c r="M41" s="298">
        <v>1.0049999999999999</v>
      </c>
      <c r="N41" s="273"/>
      <c r="O41" s="295"/>
    </row>
    <row r="42" spans="1:15" s="116" customFormat="1">
      <c r="A42" s="265" t="s">
        <v>1387</v>
      </c>
      <c r="B42" s="266" t="s">
        <v>1330</v>
      </c>
      <c r="C42" s="267" t="s">
        <v>2087</v>
      </c>
      <c r="D42" s="266" t="s">
        <v>1372</v>
      </c>
      <c r="E42" s="267" t="s">
        <v>1369</v>
      </c>
      <c r="F42" s="268">
        <v>5168.0600000000004</v>
      </c>
      <c r="G42" s="269">
        <v>1.1560999999999999</v>
      </c>
      <c r="H42" s="270">
        <v>0.69599999999999995</v>
      </c>
      <c r="I42" s="271">
        <v>5729.55</v>
      </c>
      <c r="J42" s="270">
        <v>1</v>
      </c>
      <c r="K42" s="270">
        <v>0.193</v>
      </c>
      <c r="L42" s="272">
        <v>65000</v>
      </c>
      <c r="M42" s="298">
        <v>1.0049999999999999</v>
      </c>
      <c r="N42" s="273"/>
      <c r="O42" s="295"/>
    </row>
    <row r="43" spans="1:15" s="116" customFormat="1">
      <c r="A43" s="265" t="s">
        <v>1391</v>
      </c>
      <c r="B43" s="266" t="s">
        <v>1605</v>
      </c>
      <c r="C43" s="267" t="s">
        <v>1604</v>
      </c>
      <c r="D43" s="266" t="s">
        <v>1372</v>
      </c>
      <c r="E43" s="267" t="s">
        <v>1424</v>
      </c>
      <c r="F43" s="268">
        <v>5168.0600000000004</v>
      </c>
      <c r="G43" s="269">
        <v>0.92579999999999996</v>
      </c>
      <c r="H43" s="270">
        <v>0.62</v>
      </c>
      <c r="I43" s="271">
        <v>4930.3100000000004</v>
      </c>
      <c r="J43" s="270">
        <v>1</v>
      </c>
      <c r="K43" s="270">
        <v>0.28999999999999998</v>
      </c>
      <c r="L43" s="272">
        <v>5000</v>
      </c>
      <c r="M43" s="298">
        <v>1</v>
      </c>
      <c r="N43" s="273"/>
      <c r="O43" s="295"/>
    </row>
    <row r="44" spans="1:15" s="116" customFormat="1">
      <c r="A44" s="265" t="s">
        <v>1416</v>
      </c>
      <c r="B44" s="266" t="s">
        <v>1361</v>
      </c>
      <c r="C44" s="267" t="s">
        <v>2088</v>
      </c>
      <c r="D44" s="266" t="s">
        <v>1372</v>
      </c>
      <c r="E44" s="267" t="s">
        <v>1424</v>
      </c>
      <c r="F44" s="268">
        <v>5168.0600000000004</v>
      </c>
      <c r="G44" s="269">
        <v>1.1318999999999999</v>
      </c>
      <c r="H44" s="270">
        <v>0.69599999999999995</v>
      </c>
      <c r="I44" s="271">
        <v>5642.5</v>
      </c>
      <c r="J44" s="270">
        <v>1</v>
      </c>
      <c r="K44" s="270">
        <v>0.28999999999999998</v>
      </c>
      <c r="L44" s="272">
        <v>5000</v>
      </c>
      <c r="M44" s="298">
        <v>1</v>
      </c>
      <c r="N44" s="273"/>
      <c r="O44" s="295"/>
    </row>
    <row r="45" spans="1:15" s="116" customFormat="1">
      <c r="A45" s="265" t="s">
        <v>1378</v>
      </c>
      <c r="B45" s="266" t="s">
        <v>1321</v>
      </c>
      <c r="C45" s="267" t="s">
        <v>1592</v>
      </c>
      <c r="D45" s="266" t="s">
        <v>1372</v>
      </c>
      <c r="E45" s="267" t="s">
        <v>1370</v>
      </c>
      <c r="F45" s="268">
        <v>5168.0600000000004</v>
      </c>
      <c r="G45" s="269">
        <v>1.0205</v>
      </c>
      <c r="H45" s="270">
        <v>0.69599999999999995</v>
      </c>
      <c r="I45" s="271">
        <v>5241.8</v>
      </c>
      <c r="J45" s="270">
        <v>1</v>
      </c>
      <c r="K45" s="270">
        <v>0.17</v>
      </c>
      <c r="L45" s="272">
        <v>65000</v>
      </c>
      <c r="M45" s="298">
        <v>1.0049999999999999</v>
      </c>
      <c r="N45" s="273"/>
      <c r="O45" s="295"/>
    </row>
    <row r="46" spans="1:15" s="116" customFormat="1">
      <c r="A46" s="265" t="s">
        <v>1434</v>
      </c>
      <c r="B46" s="266" t="s">
        <v>1435</v>
      </c>
      <c r="C46" s="267" t="s">
        <v>1600</v>
      </c>
      <c r="D46" s="266" t="s">
        <v>1372</v>
      </c>
      <c r="E46" s="267" t="s">
        <v>1436</v>
      </c>
      <c r="F46" s="268">
        <v>3359.24</v>
      </c>
      <c r="G46" s="269">
        <v>1.0205</v>
      </c>
      <c r="H46" s="270">
        <v>0.69599999999999995</v>
      </c>
      <c r="I46" s="271">
        <v>3407.17</v>
      </c>
      <c r="J46" s="270">
        <v>1</v>
      </c>
      <c r="K46" s="270">
        <v>0.40200000000000002</v>
      </c>
      <c r="L46" s="272">
        <v>65000</v>
      </c>
      <c r="M46" s="298">
        <v>1</v>
      </c>
      <c r="N46" s="273"/>
      <c r="O46" s="295"/>
    </row>
    <row r="47" spans="1:15" s="116" customFormat="1">
      <c r="A47" s="265" t="s">
        <v>1407</v>
      </c>
      <c r="B47" s="266" t="s">
        <v>1352</v>
      </c>
      <c r="C47" s="267" t="s">
        <v>2089</v>
      </c>
      <c r="D47" s="266" t="s">
        <v>1372</v>
      </c>
      <c r="E47" s="267" t="s">
        <v>1370</v>
      </c>
      <c r="F47" s="268">
        <v>5168.0600000000004</v>
      </c>
      <c r="G47" s="269">
        <v>1.0205</v>
      </c>
      <c r="H47" s="270">
        <v>0.69599999999999995</v>
      </c>
      <c r="I47" s="271">
        <v>5241.8</v>
      </c>
      <c r="J47" s="270">
        <v>1</v>
      </c>
      <c r="K47" s="270">
        <v>0.17199999999999999</v>
      </c>
      <c r="L47" s="272">
        <v>65000</v>
      </c>
      <c r="M47" s="298">
        <v>1.0049999999999999</v>
      </c>
      <c r="N47" s="273"/>
      <c r="O47" s="295"/>
    </row>
    <row r="48" spans="1:15" s="116" customFormat="1">
      <c r="A48" s="265" t="s">
        <v>1408</v>
      </c>
      <c r="B48" s="266" t="s">
        <v>1353</v>
      </c>
      <c r="C48" s="267" t="s">
        <v>2090</v>
      </c>
      <c r="D48" s="266" t="s">
        <v>1372</v>
      </c>
      <c r="E48" s="267" t="s">
        <v>1370</v>
      </c>
      <c r="F48" s="268">
        <v>5168.0600000000004</v>
      </c>
      <c r="G48" s="269">
        <v>1.0205</v>
      </c>
      <c r="H48" s="270">
        <v>0.69599999999999995</v>
      </c>
      <c r="I48" s="271">
        <v>5241.8</v>
      </c>
      <c r="J48" s="270">
        <v>1</v>
      </c>
      <c r="K48" s="270">
        <v>0.17199999999999999</v>
      </c>
      <c r="L48" s="272">
        <v>65000</v>
      </c>
      <c r="M48" s="298">
        <v>1.0049999999999999</v>
      </c>
      <c r="N48" s="273"/>
      <c r="O48" s="295"/>
    </row>
    <row r="49" spans="1:15" s="116" customFormat="1">
      <c r="A49" s="265" t="s">
        <v>1392</v>
      </c>
      <c r="B49" s="266" t="s">
        <v>1335</v>
      </c>
      <c r="C49" s="267" t="s">
        <v>2091</v>
      </c>
      <c r="D49" s="266" t="s">
        <v>1372</v>
      </c>
      <c r="E49" s="267" t="s">
        <v>1369</v>
      </c>
      <c r="F49" s="268">
        <v>5168.0600000000004</v>
      </c>
      <c r="G49" s="269">
        <v>0.92579999999999996</v>
      </c>
      <c r="H49" s="270">
        <v>0.62</v>
      </c>
      <c r="I49" s="271">
        <v>4930.3100000000004</v>
      </c>
      <c r="J49" s="270">
        <v>1</v>
      </c>
      <c r="K49" s="270">
        <v>0.42599999999999999</v>
      </c>
      <c r="L49" s="272">
        <v>65000</v>
      </c>
      <c r="M49" s="298">
        <v>1.0049999999999999</v>
      </c>
      <c r="N49" s="273"/>
      <c r="O49" s="295"/>
    </row>
    <row r="50" spans="1:15" s="116" customFormat="1">
      <c r="A50" s="265" t="s">
        <v>1414</v>
      </c>
      <c r="B50" s="266" t="s">
        <v>1359</v>
      </c>
      <c r="C50" s="267" t="s">
        <v>2092</v>
      </c>
      <c r="D50" s="266" t="s">
        <v>1372</v>
      </c>
      <c r="E50" s="267" t="s">
        <v>1424</v>
      </c>
      <c r="F50" s="268">
        <v>5168.0600000000004</v>
      </c>
      <c r="G50" s="269">
        <v>0.92579999999999996</v>
      </c>
      <c r="H50" s="270">
        <v>0.62</v>
      </c>
      <c r="I50" s="271">
        <v>4930.3100000000004</v>
      </c>
      <c r="J50" s="270">
        <v>1</v>
      </c>
      <c r="K50" s="270">
        <v>0.28999999999999998</v>
      </c>
      <c r="L50" s="272">
        <v>5000</v>
      </c>
      <c r="M50" s="298">
        <v>1</v>
      </c>
      <c r="N50" s="273"/>
      <c r="O50" s="295"/>
    </row>
    <row r="51" spans="1:15" s="116" customFormat="1">
      <c r="A51" s="265" t="s">
        <v>1395</v>
      </c>
      <c r="B51" s="266" t="s">
        <v>1338</v>
      </c>
      <c r="C51" s="267" t="s">
        <v>1608</v>
      </c>
      <c r="D51" s="266" t="s">
        <v>1372</v>
      </c>
      <c r="E51" s="267" t="s">
        <v>1370</v>
      </c>
      <c r="F51" s="268">
        <v>5168.0600000000004</v>
      </c>
      <c r="G51" s="269">
        <v>0.92579999999999996</v>
      </c>
      <c r="H51" s="270">
        <v>0.62</v>
      </c>
      <c r="I51" s="271">
        <v>4930.3100000000004</v>
      </c>
      <c r="J51" s="270">
        <v>1</v>
      </c>
      <c r="K51" s="270">
        <v>0.14899999999999999</v>
      </c>
      <c r="L51" s="272">
        <v>65000</v>
      </c>
      <c r="M51" s="298">
        <v>1</v>
      </c>
      <c r="N51" s="273"/>
      <c r="O51" s="295"/>
    </row>
    <row r="52" spans="1:15" s="116" customFormat="1">
      <c r="A52" s="265" t="s">
        <v>2015</v>
      </c>
      <c r="B52" s="266" t="s">
        <v>2016</v>
      </c>
      <c r="C52" s="267" t="s">
        <v>2017</v>
      </c>
      <c r="D52" s="266" t="s">
        <v>1372</v>
      </c>
      <c r="E52" s="267" t="s">
        <v>1436</v>
      </c>
      <c r="F52" s="268">
        <v>3359.24</v>
      </c>
      <c r="G52" s="269">
        <v>1.0205</v>
      </c>
      <c r="H52" s="270">
        <v>0.69599999999999995</v>
      </c>
      <c r="I52" s="271">
        <v>3407.17</v>
      </c>
      <c r="J52" s="270">
        <v>1</v>
      </c>
      <c r="K52" s="270">
        <v>0.34200000000000003</v>
      </c>
      <c r="L52" s="272">
        <v>65000</v>
      </c>
      <c r="M52" s="298">
        <v>1</v>
      </c>
      <c r="N52" s="273"/>
      <c r="O52" s="295"/>
    </row>
    <row r="53" spans="1:15" s="116" customFormat="1">
      <c r="A53" s="265" t="s">
        <v>1403</v>
      </c>
      <c r="B53" s="266" t="s">
        <v>1348</v>
      </c>
      <c r="C53" s="267" t="s">
        <v>1609</v>
      </c>
      <c r="D53" s="266" t="s">
        <v>1372</v>
      </c>
      <c r="E53" s="267" t="s">
        <v>1370</v>
      </c>
      <c r="F53" s="268">
        <v>5168.0600000000004</v>
      </c>
      <c r="G53" s="269">
        <v>0.92579999999999996</v>
      </c>
      <c r="H53" s="270">
        <v>0.62</v>
      </c>
      <c r="I53" s="271">
        <v>4930.3100000000004</v>
      </c>
      <c r="J53" s="270">
        <v>1</v>
      </c>
      <c r="K53" s="270">
        <v>0.161</v>
      </c>
      <c r="L53" s="272">
        <v>65000</v>
      </c>
      <c r="M53" s="298">
        <v>1</v>
      </c>
      <c r="N53" s="273"/>
      <c r="O53" s="295"/>
    </row>
    <row r="54" spans="1:15" s="116" customFormat="1">
      <c r="A54" s="265" t="s">
        <v>1415</v>
      </c>
      <c r="B54" s="266" t="s">
        <v>1360</v>
      </c>
      <c r="C54" s="267" t="s">
        <v>1603</v>
      </c>
      <c r="D54" s="266" t="s">
        <v>1372</v>
      </c>
      <c r="E54" s="267" t="s">
        <v>1424</v>
      </c>
      <c r="F54" s="268">
        <v>5168.0600000000004</v>
      </c>
      <c r="G54" s="269">
        <v>0.92579999999999996</v>
      </c>
      <c r="H54" s="270">
        <v>0.62</v>
      </c>
      <c r="I54" s="271">
        <v>4930.3100000000004</v>
      </c>
      <c r="J54" s="270">
        <v>1</v>
      </c>
      <c r="K54" s="270">
        <v>0.28999999999999998</v>
      </c>
      <c r="L54" s="272">
        <v>5000</v>
      </c>
      <c r="M54" s="298">
        <v>1.0049999999999999</v>
      </c>
      <c r="N54" s="273"/>
      <c r="O54" s="295"/>
    </row>
    <row r="55" spans="1:15" s="116" customFormat="1">
      <c r="A55" s="265" t="s">
        <v>1420</v>
      </c>
      <c r="B55" s="266" t="s">
        <v>1366</v>
      </c>
      <c r="C55" s="267" t="s">
        <v>2093</v>
      </c>
      <c r="D55" s="266" t="s">
        <v>1372</v>
      </c>
      <c r="E55" s="267" t="s">
        <v>1370</v>
      </c>
      <c r="F55" s="268">
        <v>5168.0600000000004</v>
      </c>
      <c r="G55" s="269">
        <v>1.0205</v>
      </c>
      <c r="H55" s="270">
        <v>0.69599999999999995</v>
      </c>
      <c r="I55" s="271">
        <v>5241.8</v>
      </c>
      <c r="J55" s="270">
        <v>1</v>
      </c>
      <c r="K55" s="270">
        <v>0.30020000000000002</v>
      </c>
      <c r="L55" s="272">
        <v>65000</v>
      </c>
      <c r="M55" s="298">
        <v>1.0049999999999999</v>
      </c>
      <c r="N55" s="273"/>
      <c r="O55" s="295"/>
    </row>
    <row r="56" spans="1:15" s="116" customFormat="1">
      <c r="A56" s="265" t="s">
        <v>1422</v>
      </c>
      <c r="B56" s="266" t="s">
        <v>1368</v>
      </c>
      <c r="C56" s="267" t="s">
        <v>2094</v>
      </c>
      <c r="D56" s="266" t="s">
        <v>1372</v>
      </c>
      <c r="E56" s="267" t="s">
        <v>1370</v>
      </c>
      <c r="F56" s="268">
        <v>5168.0600000000004</v>
      </c>
      <c r="G56" s="269">
        <v>0.91649999999999998</v>
      </c>
      <c r="H56" s="270">
        <v>0.62</v>
      </c>
      <c r="I56" s="271">
        <v>4900.51</v>
      </c>
      <c r="J56" s="270">
        <v>1</v>
      </c>
      <c r="K56" s="270">
        <v>0.35399999999999998</v>
      </c>
      <c r="L56" s="272">
        <v>65000</v>
      </c>
      <c r="M56" s="298">
        <v>1</v>
      </c>
      <c r="N56" s="273" t="s">
        <v>1565</v>
      </c>
      <c r="O56" s="295"/>
    </row>
    <row r="57" spans="1:15" s="116" customFormat="1">
      <c r="A57" s="265" t="s">
        <v>1386</v>
      </c>
      <c r="B57" s="266" t="s">
        <v>1328</v>
      </c>
      <c r="C57" s="267" t="s">
        <v>2095</v>
      </c>
      <c r="D57" s="266" t="s">
        <v>1372</v>
      </c>
      <c r="E57" s="267" t="s">
        <v>1370</v>
      </c>
      <c r="F57" s="268">
        <v>5168.0600000000004</v>
      </c>
      <c r="G57" s="269">
        <v>1.0205</v>
      </c>
      <c r="H57" s="270">
        <v>0.69599999999999995</v>
      </c>
      <c r="I57" s="271">
        <v>5241.8</v>
      </c>
      <c r="J57" s="270">
        <v>1</v>
      </c>
      <c r="K57" s="270">
        <v>0.19500000000000001</v>
      </c>
      <c r="L57" s="272">
        <v>65000</v>
      </c>
      <c r="M57" s="298">
        <v>1.0049999999999999</v>
      </c>
      <c r="N57" s="273"/>
      <c r="O57" s="295"/>
    </row>
    <row r="58" spans="1:15" s="116" customFormat="1">
      <c r="A58" s="265" t="s">
        <v>1396</v>
      </c>
      <c r="B58" s="266" t="s">
        <v>1339</v>
      </c>
      <c r="C58" s="267" t="s">
        <v>2096</v>
      </c>
      <c r="D58" s="266" t="s">
        <v>1372</v>
      </c>
      <c r="E58" s="267" t="s">
        <v>1370</v>
      </c>
      <c r="F58" s="268">
        <v>5168.0600000000004</v>
      </c>
      <c r="G58" s="269">
        <v>1.0205</v>
      </c>
      <c r="H58" s="270">
        <v>0.69599999999999995</v>
      </c>
      <c r="I58" s="271">
        <v>5241.8</v>
      </c>
      <c r="J58" s="270">
        <v>1</v>
      </c>
      <c r="K58" s="270">
        <v>0.20599999999999999</v>
      </c>
      <c r="L58" s="272">
        <v>65000</v>
      </c>
      <c r="M58" s="298">
        <v>1.0049999999999999</v>
      </c>
      <c r="N58" s="273"/>
      <c r="O58" s="295"/>
    </row>
    <row r="59" spans="1:15" s="116" customFormat="1">
      <c r="A59" s="265" t="s">
        <v>1410</v>
      </c>
      <c r="B59" s="266" t="s">
        <v>1355</v>
      </c>
      <c r="C59" s="267" t="s">
        <v>2097</v>
      </c>
      <c r="D59" s="266" t="s">
        <v>1372</v>
      </c>
      <c r="E59" s="267" t="s">
        <v>1370</v>
      </c>
      <c r="F59" s="268">
        <v>5168.0600000000004</v>
      </c>
      <c r="G59" s="269">
        <v>1.0205</v>
      </c>
      <c r="H59" s="270">
        <v>0.69599999999999995</v>
      </c>
      <c r="I59" s="271">
        <v>5241.8</v>
      </c>
      <c r="J59" s="270">
        <v>1</v>
      </c>
      <c r="K59" s="270">
        <v>0.218</v>
      </c>
      <c r="L59" s="272">
        <v>65000</v>
      </c>
      <c r="M59" s="298">
        <v>1.0049999999999999</v>
      </c>
      <c r="N59" s="273"/>
      <c r="O59" s="295"/>
    </row>
    <row r="60" spans="1:15" s="116" customFormat="1">
      <c r="A60" s="265" t="s">
        <v>1599</v>
      </c>
      <c r="B60" s="266" t="s">
        <v>1316</v>
      </c>
      <c r="C60" s="267" t="s">
        <v>2098</v>
      </c>
      <c r="D60" s="266" t="s">
        <v>1372</v>
      </c>
      <c r="E60" s="267" t="s">
        <v>1370</v>
      </c>
      <c r="F60" s="268">
        <v>5168.0600000000004</v>
      </c>
      <c r="G60" s="269">
        <v>0.92579999999999996</v>
      </c>
      <c r="H60" s="270">
        <v>0.62</v>
      </c>
      <c r="I60" s="271">
        <v>4930.3100000000004</v>
      </c>
      <c r="J60" s="270">
        <v>1</v>
      </c>
      <c r="K60" s="270">
        <v>0.246</v>
      </c>
      <c r="L60" s="272">
        <v>65000</v>
      </c>
      <c r="M60" s="298">
        <v>1.0049999999999999</v>
      </c>
      <c r="N60" s="273"/>
      <c r="O60" s="295"/>
    </row>
    <row r="61" spans="1:15" s="116" customFormat="1">
      <c r="A61" s="265" t="s">
        <v>1380</v>
      </c>
      <c r="B61" s="266" t="s">
        <v>1323</v>
      </c>
      <c r="C61" s="267" t="s">
        <v>2099</v>
      </c>
      <c r="D61" s="266" t="s">
        <v>1372</v>
      </c>
      <c r="E61" s="267" t="s">
        <v>1370</v>
      </c>
      <c r="F61" s="268">
        <v>5168.0600000000004</v>
      </c>
      <c r="G61" s="269">
        <v>1.0205</v>
      </c>
      <c r="H61" s="270">
        <v>0.69599999999999995</v>
      </c>
      <c r="I61" s="271">
        <v>5241.8</v>
      </c>
      <c r="J61" s="270">
        <v>1.1100000000000001</v>
      </c>
      <c r="K61" s="270">
        <v>0.215</v>
      </c>
      <c r="L61" s="272">
        <v>65000</v>
      </c>
      <c r="M61" s="298">
        <v>1.0049999999999999</v>
      </c>
      <c r="N61" s="273"/>
      <c r="O61" s="295"/>
    </row>
    <row r="62" spans="1:15" s="116" customFormat="1">
      <c r="A62" s="265" t="s">
        <v>1588</v>
      </c>
      <c r="B62" s="266" t="s">
        <v>1323</v>
      </c>
      <c r="C62" s="267" t="s">
        <v>2100</v>
      </c>
      <c r="D62" s="266" t="s">
        <v>1372</v>
      </c>
      <c r="E62" s="267" t="s">
        <v>1370</v>
      </c>
      <c r="F62" s="268">
        <v>5168.0600000000004</v>
      </c>
      <c r="G62" s="269">
        <v>1.0205</v>
      </c>
      <c r="H62" s="270">
        <v>0.69599999999999995</v>
      </c>
      <c r="I62" s="271">
        <v>5241.8</v>
      </c>
      <c r="J62" s="270">
        <v>1</v>
      </c>
      <c r="K62" s="270">
        <v>0.215</v>
      </c>
      <c r="L62" s="272">
        <v>65000</v>
      </c>
      <c r="M62" s="298">
        <v>1.0049999999999999</v>
      </c>
      <c r="N62" s="273"/>
      <c r="O62" s="295"/>
    </row>
    <row r="63" spans="1:15" s="116" customFormat="1">
      <c r="A63" s="265" t="s">
        <v>1384</v>
      </c>
      <c r="B63" s="266" t="s">
        <v>1327</v>
      </c>
      <c r="C63" s="267" t="s">
        <v>2101</v>
      </c>
      <c r="D63" s="266" t="s">
        <v>1372</v>
      </c>
      <c r="E63" s="267" t="s">
        <v>1370</v>
      </c>
      <c r="F63" s="268">
        <v>5168.0600000000004</v>
      </c>
      <c r="G63" s="269">
        <v>1.0205</v>
      </c>
      <c r="H63" s="270">
        <v>0.69599999999999995</v>
      </c>
      <c r="I63" s="271">
        <v>5241.8</v>
      </c>
      <c r="J63" s="270">
        <v>1</v>
      </c>
      <c r="K63" s="270">
        <v>0.17799999999999999</v>
      </c>
      <c r="L63" s="272">
        <v>65000</v>
      </c>
      <c r="M63" s="298">
        <v>1.0049999999999999</v>
      </c>
      <c r="N63" s="273"/>
      <c r="O63" s="295"/>
    </row>
    <row r="64" spans="1:15" s="116" customFormat="1">
      <c r="A64" s="265" t="s">
        <v>1591</v>
      </c>
      <c r="B64" s="266" t="s">
        <v>1315</v>
      </c>
      <c r="C64" s="267" t="s">
        <v>2102</v>
      </c>
      <c r="D64" s="266" t="s">
        <v>1372</v>
      </c>
      <c r="E64" s="267" t="s">
        <v>1370</v>
      </c>
      <c r="F64" s="268">
        <v>5168.0600000000004</v>
      </c>
      <c r="G64" s="269">
        <v>0.92579999999999996</v>
      </c>
      <c r="H64" s="270">
        <v>0.62</v>
      </c>
      <c r="I64" s="271">
        <v>4930.3100000000004</v>
      </c>
      <c r="J64" s="270">
        <v>1</v>
      </c>
      <c r="K64" s="270">
        <v>0.24</v>
      </c>
      <c r="L64" s="272">
        <v>65000</v>
      </c>
      <c r="M64" s="298">
        <v>1.0049999999999999</v>
      </c>
      <c r="N64" s="273"/>
      <c r="O64" s="295"/>
    </row>
    <row r="65" spans="1:15" s="116" customFormat="1">
      <c r="A65" s="265" t="s">
        <v>1389</v>
      </c>
      <c r="B65" s="266" t="s">
        <v>1332</v>
      </c>
      <c r="C65" s="267" t="s">
        <v>2103</v>
      </c>
      <c r="D65" s="266" t="s">
        <v>1372</v>
      </c>
      <c r="E65" s="267" t="s">
        <v>1369</v>
      </c>
      <c r="F65" s="268">
        <v>5168.0600000000004</v>
      </c>
      <c r="G65" s="269">
        <v>0.92579999999999996</v>
      </c>
      <c r="H65" s="270">
        <v>0.62</v>
      </c>
      <c r="I65" s="271">
        <v>4930.3100000000004</v>
      </c>
      <c r="J65" s="270">
        <v>1</v>
      </c>
      <c r="K65" s="270">
        <v>0.34200000000000003</v>
      </c>
      <c r="L65" s="272">
        <v>65000</v>
      </c>
      <c r="M65" s="298">
        <v>1.0049999999999999</v>
      </c>
      <c r="N65" s="273"/>
      <c r="O65" s="295"/>
    </row>
    <row r="66" spans="1:15" s="116" customFormat="1">
      <c r="A66" s="265" t="s">
        <v>1421</v>
      </c>
      <c r="B66" s="266" t="s">
        <v>1367</v>
      </c>
      <c r="C66" s="267" t="s">
        <v>2104</v>
      </c>
      <c r="D66" s="266" t="s">
        <v>1372</v>
      </c>
      <c r="E66" s="267" t="s">
        <v>1370</v>
      </c>
      <c r="F66" s="268">
        <v>5168.0600000000004</v>
      </c>
      <c r="G66" s="269">
        <v>1.1839999999999999</v>
      </c>
      <c r="H66" s="270">
        <v>0.69599999999999995</v>
      </c>
      <c r="I66" s="271">
        <v>5829.9</v>
      </c>
      <c r="J66" s="270">
        <v>1</v>
      </c>
      <c r="K66" s="270">
        <v>0.105</v>
      </c>
      <c r="L66" s="272">
        <v>65000</v>
      </c>
      <c r="M66" s="298">
        <v>1</v>
      </c>
      <c r="N66" s="273" t="s">
        <v>1565</v>
      </c>
      <c r="O66" s="295"/>
    </row>
    <row r="67" spans="1:15" s="116" customFormat="1">
      <c r="A67" s="265" t="s">
        <v>1385</v>
      </c>
      <c r="B67" s="266" t="s">
        <v>1327</v>
      </c>
      <c r="C67" s="267" t="s">
        <v>2105</v>
      </c>
      <c r="D67" s="266" t="s">
        <v>1372</v>
      </c>
      <c r="E67" s="267" t="s">
        <v>1370</v>
      </c>
      <c r="F67" s="268">
        <v>5168.0600000000004</v>
      </c>
      <c r="G67" s="269">
        <v>1.0205</v>
      </c>
      <c r="H67" s="270">
        <v>0.69599999999999995</v>
      </c>
      <c r="I67" s="271">
        <v>5241.8</v>
      </c>
      <c r="J67" s="270">
        <v>1</v>
      </c>
      <c r="K67" s="270">
        <v>0.17799999999999999</v>
      </c>
      <c r="L67" s="272">
        <v>65000</v>
      </c>
      <c r="M67" s="298">
        <v>1.0049999999999999</v>
      </c>
      <c r="N67" s="273"/>
      <c r="O67" s="295"/>
    </row>
    <row r="68" spans="1:15" s="116" customFormat="1">
      <c r="A68" s="265" t="s">
        <v>2019</v>
      </c>
      <c r="B68" s="266" t="s">
        <v>2020</v>
      </c>
      <c r="C68" s="267" t="s">
        <v>2018</v>
      </c>
      <c r="D68" s="266" t="s">
        <v>1372</v>
      </c>
      <c r="E68" s="267" t="s">
        <v>1436</v>
      </c>
      <c r="F68" s="268">
        <v>3359.24</v>
      </c>
      <c r="G68" s="269">
        <v>1.0205</v>
      </c>
      <c r="H68" s="270">
        <v>0.69599999999999995</v>
      </c>
      <c r="I68" s="271">
        <v>3407.17</v>
      </c>
      <c r="J68" s="270">
        <v>1</v>
      </c>
      <c r="K68" s="270">
        <v>0.54800000000000004</v>
      </c>
      <c r="L68" s="272">
        <v>65000</v>
      </c>
      <c r="M68" s="298">
        <v>1</v>
      </c>
      <c r="N68" s="273"/>
      <c r="O68" s="295"/>
    </row>
    <row r="69" spans="1:15" s="116" customFormat="1">
      <c r="A69" s="265" t="s">
        <v>1374</v>
      </c>
      <c r="B69" s="266" t="s">
        <v>1313</v>
      </c>
      <c r="C69" s="267" t="s">
        <v>1598</v>
      </c>
      <c r="D69" s="266" t="s">
        <v>1372</v>
      </c>
      <c r="E69" s="267" t="s">
        <v>1370</v>
      </c>
      <c r="F69" s="268">
        <v>5168.0600000000004</v>
      </c>
      <c r="G69" s="269">
        <v>0.99880000000000002</v>
      </c>
      <c r="H69" s="270">
        <v>0.62</v>
      </c>
      <c r="I69" s="271">
        <v>5164.21</v>
      </c>
      <c r="J69" s="270">
        <v>1</v>
      </c>
      <c r="K69" s="270">
        <v>0.29399999999999998</v>
      </c>
      <c r="L69" s="272">
        <v>65000</v>
      </c>
      <c r="M69" s="298">
        <v>1.0049999999999999</v>
      </c>
      <c r="N69" s="273"/>
      <c r="O69" s="295"/>
    </row>
    <row r="70" spans="1:15" s="116" customFormat="1">
      <c r="A70" s="265" t="s">
        <v>1572</v>
      </c>
      <c r="B70" s="266" t="s">
        <v>1571</v>
      </c>
      <c r="C70" s="267" t="s">
        <v>1602</v>
      </c>
      <c r="D70" s="266" t="s">
        <v>1372</v>
      </c>
      <c r="E70" s="267" t="s">
        <v>1370</v>
      </c>
      <c r="F70" s="268">
        <v>5168.0600000000004</v>
      </c>
      <c r="G70" s="269">
        <v>1.1839999999999999</v>
      </c>
      <c r="H70" s="270">
        <v>0.69599999999999995</v>
      </c>
      <c r="I70" s="271">
        <v>5829.9</v>
      </c>
      <c r="J70" s="270">
        <v>1</v>
      </c>
      <c r="K70" s="270">
        <v>0.20899999999999999</v>
      </c>
      <c r="L70" s="272">
        <v>65000</v>
      </c>
      <c r="M70" s="298">
        <v>1</v>
      </c>
      <c r="N70" s="273" t="s">
        <v>1565</v>
      </c>
      <c r="O70" s="295"/>
    </row>
    <row r="71" spans="1:15" s="116" customFormat="1">
      <c r="A71" s="265" t="s">
        <v>1405</v>
      </c>
      <c r="B71" s="266" t="s">
        <v>1350</v>
      </c>
      <c r="C71" s="267" t="s">
        <v>2106</v>
      </c>
      <c r="D71" s="266" t="s">
        <v>1372</v>
      </c>
      <c r="E71" s="267" t="s">
        <v>1369</v>
      </c>
      <c r="F71" s="268">
        <v>5168.0600000000004</v>
      </c>
      <c r="G71" s="269">
        <v>0.92579999999999996</v>
      </c>
      <c r="H71" s="270">
        <v>0.62</v>
      </c>
      <c r="I71" s="271">
        <v>4930.3100000000004</v>
      </c>
      <c r="J71" s="270">
        <v>1</v>
      </c>
      <c r="K71" s="270">
        <v>0.14599999999999999</v>
      </c>
      <c r="L71" s="272">
        <v>65000</v>
      </c>
      <c r="M71" s="298">
        <v>1</v>
      </c>
      <c r="N71" s="273"/>
      <c r="O71" s="295"/>
    </row>
    <row r="72" spans="1:15" s="116" customFormat="1">
      <c r="A72" s="265" t="s">
        <v>1375</v>
      </c>
      <c r="B72" s="266" t="s">
        <v>1314</v>
      </c>
      <c r="C72" s="267" t="s">
        <v>2107</v>
      </c>
      <c r="D72" s="266" t="s">
        <v>1372</v>
      </c>
      <c r="E72" s="267" t="s">
        <v>1369</v>
      </c>
      <c r="F72" s="268">
        <v>5168.0600000000004</v>
      </c>
      <c r="G72" s="269">
        <v>0.92579999999999996</v>
      </c>
      <c r="H72" s="270">
        <v>0.62</v>
      </c>
      <c r="I72" s="271">
        <v>4930.3100000000004</v>
      </c>
      <c r="J72" s="270">
        <v>1</v>
      </c>
      <c r="K72" s="270">
        <v>0.22</v>
      </c>
      <c r="L72" s="272">
        <v>65000</v>
      </c>
      <c r="M72" s="298">
        <v>1.0049999999999999</v>
      </c>
      <c r="N72" s="273"/>
      <c r="O72" s="295"/>
    </row>
    <row r="73" spans="1:15" s="116" customFormat="1">
      <c r="A73" s="265" t="s">
        <v>1401</v>
      </c>
      <c r="B73" s="266" t="s">
        <v>1345</v>
      </c>
      <c r="C73" s="267" t="s">
        <v>2108</v>
      </c>
      <c r="D73" s="266" t="s">
        <v>1372</v>
      </c>
      <c r="E73" s="267" t="s">
        <v>1369</v>
      </c>
      <c r="F73" s="268">
        <v>5168.0600000000004</v>
      </c>
      <c r="G73" s="269">
        <v>1.1560999999999999</v>
      </c>
      <c r="H73" s="270">
        <v>0.69599999999999995</v>
      </c>
      <c r="I73" s="271">
        <v>5729.55</v>
      </c>
      <c r="J73" s="270">
        <v>1</v>
      </c>
      <c r="K73" s="270">
        <v>0.09</v>
      </c>
      <c r="L73" s="272">
        <v>65000</v>
      </c>
      <c r="M73" s="298">
        <v>1</v>
      </c>
      <c r="N73" s="273"/>
      <c r="O73" s="295"/>
    </row>
    <row r="74" spans="1:15" s="116" customFormat="1">
      <c r="A74" s="265" t="s">
        <v>1419</v>
      </c>
      <c r="B74" s="266" t="s">
        <v>1365</v>
      </c>
      <c r="C74" s="267" t="s">
        <v>2109</v>
      </c>
      <c r="D74" s="266" t="s">
        <v>1372</v>
      </c>
      <c r="E74" s="267" t="s">
        <v>1424</v>
      </c>
      <c r="F74" s="268">
        <v>5168.0600000000004</v>
      </c>
      <c r="G74" s="269">
        <v>0.92579999999999996</v>
      </c>
      <c r="H74" s="270">
        <v>0.62</v>
      </c>
      <c r="I74" s="271">
        <v>4930.3100000000004</v>
      </c>
      <c r="J74" s="270">
        <v>1</v>
      </c>
      <c r="K74" s="270">
        <v>0.28999999999999998</v>
      </c>
      <c r="L74" s="272">
        <v>5000</v>
      </c>
      <c r="M74" s="298">
        <v>1</v>
      </c>
      <c r="N74" s="273"/>
      <c r="O74" s="295"/>
    </row>
    <row r="75" spans="1:15" s="116" customFormat="1">
      <c r="A75" s="265" t="s">
        <v>1412</v>
      </c>
      <c r="B75" s="266" t="s">
        <v>1357</v>
      </c>
      <c r="C75" s="267" t="s">
        <v>2110</v>
      </c>
      <c r="D75" s="266" t="s">
        <v>1372</v>
      </c>
      <c r="E75" s="267" t="s">
        <v>1424</v>
      </c>
      <c r="F75" s="268">
        <v>5168.0600000000004</v>
      </c>
      <c r="G75" s="269">
        <v>1.0205</v>
      </c>
      <c r="H75" s="270">
        <v>0.69599999999999995</v>
      </c>
      <c r="I75" s="271">
        <v>5241.8</v>
      </c>
      <c r="J75" s="270">
        <v>1</v>
      </c>
      <c r="K75" s="270">
        <v>0.28999999999999998</v>
      </c>
      <c r="L75" s="272">
        <v>5000</v>
      </c>
      <c r="M75" s="298">
        <v>1.0049999999999999</v>
      </c>
      <c r="N75" s="273"/>
      <c r="O75" s="295"/>
    </row>
    <row r="76" spans="1:15" s="116" customFormat="1">
      <c r="A76" s="265" t="s">
        <v>1376</v>
      </c>
      <c r="B76" s="266" t="s">
        <v>1317</v>
      </c>
      <c r="C76" s="267" t="s">
        <v>2111</v>
      </c>
      <c r="D76" s="266" t="s">
        <v>1372</v>
      </c>
      <c r="E76" s="267" t="s">
        <v>1369</v>
      </c>
      <c r="F76" s="268">
        <v>5168.0600000000004</v>
      </c>
      <c r="G76" s="269">
        <v>1.0609</v>
      </c>
      <c r="H76" s="270">
        <v>0.69599999999999995</v>
      </c>
      <c r="I76" s="271">
        <v>5387.12</v>
      </c>
      <c r="J76" s="270">
        <v>1</v>
      </c>
      <c r="K76" s="270">
        <v>0.26900000000000002</v>
      </c>
      <c r="L76" s="272">
        <v>65000</v>
      </c>
      <c r="M76" s="298">
        <v>1.0049999999999999</v>
      </c>
      <c r="N76" s="273"/>
      <c r="O76" s="295"/>
    </row>
    <row r="77" spans="1:15" s="116" customFormat="1">
      <c r="A77" s="265" t="s">
        <v>1406</v>
      </c>
      <c r="B77" s="266" t="s">
        <v>1351</v>
      </c>
      <c r="C77" s="267" t="s">
        <v>2112</v>
      </c>
      <c r="D77" s="266" t="s">
        <v>1372</v>
      </c>
      <c r="E77" s="267" t="s">
        <v>1369</v>
      </c>
      <c r="F77" s="268">
        <v>5168.0600000000004</v>
      </c>
      <c r="G77" s="269">
        <v>1.0609</v>
      </c>
      <c r="H77" s="270">
        <v>0.69599999999999995</v>
      </c>
      <c r="I77" s="271">
        <v>5387.12</v>
      </c>
      <c r="J77" s="270">
        <v>1</v>
      </c>
      <c r="K77" s="270">
        <v>0.33100000000000002</v>
      </c>
      <c r="L77" s="272">
        <v>65000</v>
      </c>
      <c r="M77" s="298">
        <v>1.0049999999999999</v>
      </c>
      <c r="N77" s="273"/>
      <c r="O77" s="295"/>
    </row>
    <row r="78" spans="1:15" s="116" customFormat="1">
      <c r="A78" s="276" t="s">
        <v>1377</v>
      </c>
      <c r="B78" s="277" t="s">
        <v>1318</v>
      </c>
      <c r="C78" s="278" t="s">
        <v>2113</v>
      </c>
      <c r="D78" s="277" t="s">
        <v>1372</v>
      </c>
      <c r="E78" s="278" t="s">
        <v>1369</v>
      </c>
      <c r="F78" s="279">
        <v>5168.0600000000004</v>
      </c>
      <c r="G78" s="280">
        <v>1.0484</v>
      </c>
      <c r="H78" s="281">
        <v>0.69599999999999995</v>
      </c>
      <c r="I78" s="282">
        <v>5342.15</v>
      </c>
      <c r="J78" s="281">
        <v>1</v>
      </c>
      <c r="K78" s="281">
        <v>0.29499999999999998</v>
      </c>
      <c r="L78" s="283">
        <v>65000</v>
      </c>
      <c r="M78" s="299">
        <v>1.0049999999999999</v>
      </c>
      <c r="N78" s="284"/>
      <c r="O78" s="295"/>
    </row>
  </sheetData>
  <sheetProtection sheet="1" objects="1" scenarios="1"/>
  <sortState ref="A2:Q82">
    <sortCondition ref="C2:C82"/>
  </sortState>
  <pageMargins left="0.25" right="0.25" top="0.75" bottom="0.75" header="0.3" footer="0.3"/>
  <pageSetup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pageSetUpPr fitToPage="1"/>
  </sheetPr>
  <dimension ref="B2:C8"/>
  <sheetViews>
    <sheetView zoomScaleNormal="100" workbookViewId="0"/>
  </sheetViews>
  <sheetFormatPr defaultRowHeight="12.3"/>
  <cols>
    <col min="2" max="2" width="46.1640625" customWidth="1"/>
    <col min="3" max="3" width="12.71875" customWidth="1"/>
  </cols>
  <sheetData>
    <row r="2" spans="2:3" ht="18" customHeight="1">
      <c r="B2" s="114" t="s">
        <v>63</v>
      </c>
      <c r="C2" s="115" t="s">
        <v>64</v>
      </c>
    </row>
    <row r="3" spans="2:3">
      <c r="B3" s="1" t="s">
        <v>33</v>
      </c>
      <c r="C3" s="65" t="s">
        <v>1462</v>
      </c>
    </row>
    <row r="4" spans="2:3">
      <c r="B4" s="1" t="s">
        <v>1679</v>
      </c>
      <c r="C4" s="110">
        <v>5157.58</v>
      </c>
    </row>
    <row r="5" spans="2:3">
      <c r="B5" s="1" t="s">
        <v>1463</v>
      </c>
      <c r="C5" s="91">
        <v>1</v>
      </c>
    </row>
    <row r="6" spans="2:3">
      <c r="B6" s="1" t="s">
        <v>1577</v>
      </c>
      <c r="C6" s="112">
        <v>0.24</v>
      </c>
    </row>
    <row r="7" spans="2:3">
      <c r="B7" s="396" t="s">
        <v>2119</v>
      </c>
      <c r="C7" s="91">
        <v>1</v>
      </c>
    </row>
    <row r="8" spans="2:3">
      <c r="B8" s="92" t="s">
        <v>1558</v>
      </c>
      <c r="C8" s="111">
        <v>65000</v>
      </c>
    </row>
  </sheetData>
  <sheetProtection sheet="1" objects="1" scenarios="1"/>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F4FC6-0926-4768-8C75-2DFD2000EA2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Table'!Print_Titles</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2017-08-22T16:03:05Z</cp:lastPrinted>
  <dcterms:created xsi:type="dcterms:W3CDTF">2008-08-08T02:49:05Z</dcterms:created>
  <dcterms:modified xsi:type="dcterms:W3CDTF">2018-03-12T02:59:30Z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