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-15" yWindow="165" windowWidth="7650" windowHeight="8520"/>
  </bookViews>
  <sheets>
    <sheet name="DSH Payments" sheetId="7" r:id="rId1"/>
  </sheets>
  <definedNames>
    <definedName name="_xlnm.Print_Area" localSheetId="0">'DSH Payments'!$A$1:$O$84</definedName>
    <definedName name="_xlnm.Print_Titles" localSheetId="0">'DSH Payments'!$7:$8</definedName>
  </definedNames>
  <calcPr calcId="145621"/>
</workbook>
</file>

<file path=xl/calcChain.xml><?xml version="1.0" encoding="utf-8"?>
<calcChain xmlns="http://schemas.openxmlformats.org/spreadsheetml/2006/main">
  <c r="B61" i="7" l="1"/>
  <c r="D66" i="7"/>
  <c r="C66" i="7" l="1"/>
  <c r="C61" i="7" l="1"/>
  <c r="C68" i="7" s="1"/>
  <c r="J40" i="7" l="1"/>
  <c r="J33" i="7"/>
  <c r="J61" i="7" l="1"/>
  <c r="F66" i="7" l="1"/>
  <c r="D61" i="7"/>
  <c r="E66" i="7" l="1"/>
  <c r="E61" i="7" l="1"/>
  <c r="E68" i="7" l="1"/>
  <c r="D68" i="7"/>
  <c r="F61" i="7" l="1"/>
  <c r="G61" i="7"/>
  <c r="H61" i="7"/>
  <c r="I61" i="7"/>
  <c r="K61" i="7"/>
  <c r="L61" i="7"/>
  <c r="F68" i="7" l="1"/>
  <c r="M50" i="7" l="1"/>
  <c r="M48" i="7"/>
  <c r="M59" i="7"/>
  <c r="M47" i="7"/>
  <c r="M45" i="7"/>
  <c r="M44" i="7"/>
  <c r="M27" i="7"/>
  <c r="M41" i="7"/>
  <c r="M39" i="7"/>
  <c r="M38" i="7"/>
  <c r="M35" i="7"/>
  <c r="M33" i="7"/>
  <c r="M32" i="7"/>
  <c r="M29" i="7"/>
  <c r="M30" i="7"/>
  <c r="M28" i="7"/>
  <c r="M46" i="7"/>
  <c r="M31" i="7"/>
  <c r="M23" i="7"/>
  <c r="M22" i="7"/>
  <c r="M21" i="7"/>
  <c r="M17" i="7"/>
  <c r="M16" i="7"/>
  <c r="M15" i="7"/>
  <c r="M14" i="7"/>
  <c r="M13" i="7"/>
  <c r="M11" i="7"/>
  <c r="M60" i="7"/>
  <c r="M56" i="7"/>
  <c r="M51" i="7"/>
  <c r="M61" i="7" l="1"/>
  <c r="G66" i="7"/>
  <c r="G68" i="7" l="1"/>
  <c r="K66" i="7" l="1"/>
  <c r="J68" i="7"/>
  <c r="K68" i="7" l="1"/>
  <c r="M66" i="7"/>
  <c r="M68" i="7" s="1"/>
  <c r="I66" i="7"/>
  <c r="O56" i="7" l="1"/>
  <c r="O60" i="7"/>
  <c r="O59" i="7"/>
  <c r="O51" i="7"/>
  <c r="O12" i="7"/>
  <c r="L68" i="7" l="1"/>
  <c r="N61" i="7"/>
  <c r="N68" i="7" s="1"/>
  <c r="O61" i="7"/>
  <c r="O66" i="7"/>
  <c r="I68" i="7" l="1"/>
  <c r="H68" i="7"/>
  <c r="O68" i="7"/>
</calcChain>
</file>

<file path=xl/sharedStrings.xml><?xml version="1.0" encoding="utf-8"?>
<sst xmlns="http://schemas.openxmlformats.org/spreadsheetml/2006/main" count="80" uniqueCount="67">
  <si>
    <t>Disproportionate Share Hospital Payments</t>
  </si>
  <si>
    <t>PRIVATE FACILITIES</t>
  </si>
  <si>
    <t>BANNER DESERT MEDICAL CENTER</t>
  </si>
  <si>
    <t>BANNER ESTRELLA MEDICAL CENTER</t>
  </si>
  <si>
    <t>BANNER THUNDERBIRD MED CENTER</t>
  </si>
  <si>
    <t>BENSON HOSPITAL</t>
  </si>
  <si>
    <t>COBRE VALLEY COMMUNITY HOSPITAL</t>
  </si>
  <si>
    <t>COPPER QUEEN COMMUNITY HOSPITAL</t>
  </si>
  <si>
    <t>FLAGSTAFF MEDICAL CENTER</t>
  </si>
  <si>
    <t>KINGMAN REGIONAL MEDICAL CENTER</t>
  </si>
  <si>
    <t>MT GRAHAM REGIONAL MEDICAL CENTER</t>
  </si>
  <si>
    <t>PHOENIX CHILDREN'S HOSPITAL</t>
  </si>
  <si>
    <t>ST. JOSEPH'S HOSPITAL - PHOENIX</t>
  </si>
  <si>
    <t>TUCSON MEDICAL CENTER</t>
  </si>
  <si>
    <t>YUMA REGIONAL MEDICAL CENTER</t>
  </si>
  <si>
    <t xml:space="preserve">    TOTAL</t>
  </si>
  <si>
    <t>PUBLIC FACILITIES</t>
  </si>
  <si>
    <t xml:space="preserve">    GRAND TOTAL</t>
  </si>
  <si>
    <t>Payments are based upon data that spans the Federal Fiscal Year, October 1 through September 30.</t>
  </si>
  <si>
    <t>* Arizona State Hospital payment is deposited as a reimbursement into the State General Fund.</t>
  </si>
  <si>
    <t>** Maricopa County Medical Center retains $4,202,300.  The remainder  is deposited into State General Fund in accordance with State Law.</t>
  </si>
  <si>
    <t>HOPI HEALTH CARE CENTER</t>
  </si>
  <si>
    <t>PHOENIX INDIAN MEDICAL CENTER</t>
  </si>
  <si>
    <t>SAN CARLOS PHS INDIAN HOSPITAL</t>
  </si>
  <si>
    <t>WHITERIVER PHS INDIAN HOSPITAL</t>
  </si>
  <si>
    <t>FORT DEFIANCE PHS INDIAN HOSPITAL</t>
  </si>
  <si>
    <t>SUMMIT HEALTHCARE REGIONAL MEDICAL CTR</t>
  </si>
  <si>
    <t>BANNER GATEWAY MEDICAL CENTER</t>
  </si>
  <si>
    <t>MT. VISTA MEDICAL CENTER</t>
  </si>
  <si>
    <t>PROMISE SPECIALTY HOSPITAL</t>
  </si>
  <si>
    <t>CHINLE COMPREHENSIVE HEALTH CARE FACILITY</t>
  </si>
  <si>
    <t>HU HU KAM MEMORIAL HOSPITAL</t>
  </si>
  <si>
    <t>SELLS PHS INDIAN HOSPITAL</t>
  </si>
  <si>
    <t>TUBA CITY INDIAN MEDICAL CENTER</t>
  </si>
  <si>
    <t>State Match</t>
  </si>
  <si>
    <t>ARIZONA REGIONAL MEDICAL CENTER</t>
  </si>
  <si>
    <t>PARKER INDIAN HOSPITAL</t>
  </si>
  <si>
    <t xml:space="preserve">Local Match </t>
  </si>
  <si>
    <t>Local Match *</t>
  </si>
  <si>
    <t>* Allocated</t>
  </si>
  <si>
    <t/>
  </si>
  <si>
    <t>BANNER IRONWOOD MEDICAL CENTER</t>
  </si>
  <si>
    <t>ARIZONA STATE HOSPITAL</t>
  </si>
  <si>
    <t>MARICOPA COUNTY MEDICAL CENTER</t>
  </si>
  <si>
    <t>BANNER - UNIVERSITY MEDICAL CENTER PHOENIX</t>
  </si>
  <si>
    <t>LOS NINOS HOSPITAL</t>
  </si>
  <si>
    <t>LA PAZ REGIONAL HOSPITAL</t>
  </si>
  <si>
    <t>PAGE HOSPITAL</t>
  </si>
  <si>
    <t>BANNER CASA GRANDE MEDICAL CENTER</t>
  </si>
  <si>
    <t>DEER VALLEY MEDICAL CENTER</t>
  </si>
  <si>
    <t>JOHN C. LINCOLN MEDICAL CENTER</t>
  </si>
  <si>
    <t>COCHISE REGIONAL HOSPITAL</t>
  </si>
  <si>
    <t>BANNER - UNIVERSITY MEDICAL CENTER TUCSON</t>
  </si>
  <si>
    <t>BANNER - UNIVERSITY MEDICAL CENTER SOUTH</t>
  </si>
  <si>
    <t xml:space="preserve">ST. LUKE'S MEDICAL CENTER </t>
  </si>
  <si>
    <t>NORTHERN COCHISE COMMUNITY HOSPITAL</t>
  </si>
  <si>
    <t>ABRAZO MARYVALE CAMPUS</t>
  </si>
  <si>
    <t>ABRAZO WEST CAMPUS</t>
  </si>
  <si>
    <t>YRMC EAST</t>
  </si>
  <si>
    <t xml:space="preserve">ABRAZO ARROWHEAD CAMPUS </t>
  </si>
  <si>
    <t>ABRAZO SCOTTSDALE CAMPUS</t>
  </si>
  <si>
    <t>ABRAZO CENTRAL CAMPUS</t>
  </si>
  <si>
    <t>LITTLE COLORADO MEDICAL CENTER</t>
  </si>
  <si>
    <t>HOLY CROSS HOSPITAL</t>
  </si>
  <si>
    <t xml:space="preserve"> SCOTTSDALE HLTHCARE-OSBN</t>
  </si>
  <si>
    <t>ST. MARY'S HOSPITAL</t>
  </si>
  <si>
    <t>BANNER GOLDFIELD MEDICAL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</si>
</sst>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5" formatCode="&quot;$&quot;#,##0_);\(&quot;$&quot;#,##0\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;;"/>
    <numFmt numFmtId="165" formatCode="#,##0."/>
    <numFmt numFmtId="166" formatCode="#."/>
    <numFmt numFmtId="167" formatCode="hh:mm:ss\ AM/PM"/>
    <numFmt numFmtId="168" formatCode="###,###,###,##0"/>
    <numFmt numFmtId="169" formatCode="_(&quot;$&quot;* #,##0_);_(&quot;$&quot;* \(#,##0\);_(&quot;$&quot;* &quot;-&quot;??_);_(@_)"/>
    <numFmt numFmtId="170" formatCode="&quot;$&quot;#,##0.00"/>
    <numFmt numFmtId="172" formatCode="0.0%"/>
    <numFmt numFmtId="173" formatCode="\(&quot;$&quot;#,##0\);&quot;$&quot;#,##0_)"/>
    <numFmt numFmtId="174" formatCode="_ &quot;\&quot;* #,##0.00_ ;_ &quot;\&quot;* \-#,##0.00_ ;_ &quot;\&quot;* &quot;-&quot;??_ ;_ @_ "/>
    <numFmt numFmtId="175" formatCode="_ * #,##0_ ;_ * \-#,##0_ ;_ * &quot;-&quot;_ ;_ @_ "/>
    <numFmt numFmtId="176" formatCode="_ * #,##0.00_ ;_ * \-#,##0.00_ ;_ * &quot;-&quot;??_ ;_ @_ "/>
    <numFmt numFmtId="177" formatCode="_([$€-2]* #,##0.00_);_([$€-2]* \(#,##0.00\);_([$€-2]* &quot;-&quot;??_)"/>
    <numFmt numFmtId="178" formatCode=";;;"/>
    <numFmt numFmtId="179" formatCode="0.00_)"/>
    <numFmt numFmtId="180" formatCode="mmmm\-yy"/>
    <numFmt numFmtId="181" formatCode="\(#0.0%\);#0.0%\ "/>
    <numFmt numFmtId="182" formatCode="\(#,##0\);#,##0_)"/>
  </numFmts>
  <fonts count="137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MS Sans Serif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Helv"/>
    </font>
    <font>
      <sz val="11"/>
      <color indexed="20"/>
      <name val="Calibri"/>
      <family val="2"/>
    </font>
    <font>
      <b/>
      <sz val="1"/>
      <color indexed="8"/>
      <name val="Courier"/>
      <family val="3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"/>
      <color indexed="8"/>
      <name val="Courier"/>
      <family val="3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Tahoma"/>
      <family val="2"/>
    </font>
    <font>
      <b/>
      <sz val="11"/>
      <color indexed="63"/>
      <name val="Calibri"/>
      <family val="2"/>
    </font>
    <font>
      <i/>
      <sz val="1"/>
      <color indexed="8"/>
      <name val="Courier"/>
      <family val="3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8"/>
      <color theme="0"/>
      <name val="Arial"/>
      <family val="2"/>
    </font>
    <font>
      <sz val="8"/>
      <color indexed="9"/>
      <name val="Arial"/>
      <family val="2"/>
    </font>
    <font>
      <sz val="8"/>
      <color rgb="FF9C0006"/>
      <name val="Arial"/>
      <family val="2"/>
    </font>
    <font>
      <sz val="8"/>
      <color indexed="20"/>
      <name val="Arial"/>
      <family val="2"/>
    </font>
    <font>
      <b/>
      <sz val="8"/>
      <color rgb="FFFA7D00"/>
      <name val="Arial"/>
      <family val="2"/>
    </font>
    <font>
      <b/>
      <sz val="8"/>
      <color indexed="52"/>
      <name val="Arial"/>
      <family val="2"/>
    </font>
    <font>
      <b/>
      <sz val="8"/>
      <color theme="0"/>
      <name val="Arial"/>
      <family val="2"/>
    </font>
    <font>
      <b/>
      <sz val="8"/>
      <color indexed="9"/>
      <name val="Arial"/>
      <family val="2"/>
    </font>
    <font>
      <sz val="10"/>
      <name val="Palatino Linotype"/>
      <family val="1"/>
    </font>
    <font>
      <sz val="10"/>
      <color theme="1"/>
      <name val="Times New Roman"/>
      <family val="2"/>
    </font>
    <font>
      <sz val="10"/>
      <name val="Helv"/>
    </font>
    <font>
      <sz val="10"/>
      <name val="Arial "/>
    </font>
    <font>
      <i/>
      <sz val="8"/>
      <color rgb="FF7F7F7F"/>
      <name val="Arial"/>
      <family val="2"/>
    </font>
    <font>
      <i/>
      <sz val="8"/>
      <color indexed="23"/>
      <name val="Arial"/>
      <family val="2"/>
    </font>
    <font>
      <sz val="8"/>
      <color rgb="FF006100"/>
      <name val="Arial"/>
      <family val="2"/>
    </font>
    <font>
      <sz val="8"/>
      <color indexed="17"/>
      <name val="Arial"/>
      <family val="2"/>
    </font>
    <font>
      <b/>
      <sz val="15"/>
      <color theme="3"/>
      <name val="Arial"/>
      <family val="2"/>
    </font>
    <font>
      <b/>
      <sz val="15"/>
      <color indexed="56"/>
      <name val="Arial"/>
      <family val="2"/>
    </font>
    <font>
      <b/>
      <sz val="13"/>
      <color theme="3"/>
      <name val="Arial"/>
      <family val="2"/>
    </font>
    <font>
      <b/>
      <sz val="13"/>
      <color indexed="56"/>
      <name val="Arial"/>
      <family val="2"/>
    </font>
    <font>
      <b/>
      <sz val="11"/>
      <color theme="3"/>
      <name val="Arial"/>
      <family val="2"/>
    </font>
    <font>
      <b/>
      <sz val="11"/>
      <color indexed="56"/>
      <name val="Arial"/>
      <family val="2"/>
    </font>
    <font>
      <u/>
      <sz val="15"/>
      <color rgb="FF0000FF"/>
      <name val="Arial"/>
      <family val="2"/>
    </font>
    <font>
      <u/>
      <sz val="15"/>
      <color indexed="12"/>
      <name val="Arial"/>
      <family val="2"/>
    </font>
    <font>
      <u/>
      <sz val="10"/>
      <color indexed="12"/>
      <name val="Arial"/>
      <family val="2"/>
    </font>
    <font>
      <sz val="8"/>
      <color rgb="FF3F3F76"/>
      <name val="Arial"/>
      <family val="2"/>
    </font>
    <font>
      <sz val="8"/>
      <color indexed="62"/>
      <name val="Arial"/>
      <family val="2"/>
    </font>
    <font>
      <sz val="8"/>
      <color rgb="FFFA7D00"/>
      <name val="Arial"/>
      <family val="2"/>
    </font>
    <font>
      <sz val="8"/>
      <color indexed="52"/>
      <name val="Arial"/>
      <family val="2"/>
    </font>
    <font>
      <sz val="8"/>
      <color rgb="FF9C6500"/>
      <name val="Arial"/>
      <family val="2"/>
    </font>
    <font>
      <sz val="8"/>
      <color indexed="60"/>
      <name val="Arial"/>
      <family val="2"/>
    </font>
    <font>
      <sz val="10"/>
      <color theme="1"/>
      <name val="Palatino Linotype"/>
      <family val="2"/>
    </font>
    <font>
      <sz val="11"/>
      <color theme="1"/>
      <name val="Times New Roman"/>
      <family val="1"/>
    </font>
    <font>
      <sz val="10"/>
      <color theme="1"/>
      <name val="Tahoma"/>
      <family val="2"/>
    </font>
    <font>
      <sz val="12"/>
      <name val="Times New Roman"/>
      <family val="1"/>
    </font>
    <font>
      <sz val="10"/>
      <name val="Courier"/>
      <family val="3"/>
    </font>
    <font>
      <b/>
      <sz val="8"/>
      <color rgb="FF3F3F3F"/>
      <name val="Arial"/>
      <family val="2"/>
    </font>
    <font>
      <b/>
      <sz val="8"/>
      <color indexed="63"/>
      <name val="Arial"/>
      <family val="2"/>
    </font>
    <font>
      <b/>
      <sz val="8"/>
      <color theme="1"/>
      <name val="Arial"/>
      <family val="2"/>
    </font>
    <font>
      <b/>
      <sz val="8"/>
      <color indexed="8"/>
      <name val="Arial"/>
      <family val="2"/>
    </font>
    <font>
      <sz val="8"/>
      <color rgb="FFFF0000"/>
      <name val="Arial"/>
      <family val="2"/>
    </font>
    <font>
      <sz val="8"/>
      <color indexed="10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0"/>
      <name val="Calibri"/>
      <family val="2"/>
      <scheme val="minor"/>
    </font>
    <font>
      <b/>
      <sz val="10"/>
      <color indexed="10"/>
      <name val="Calibri"/>
      <family val="2"/>
      <scheme val="minor"/>
    </font>
    <font>
      <sz val="11"/>
      <color theme="1"/>
      <name val="Arial"/>
      <family val="2"/>
    </font>
    <font>
      <sz val="10"/>
      <name val="Arial"/>
      <family val="2"/>
    </font>
    <font>
      <b/>
      <sz val="11"/>
      <name val="Calibri"/>
      <family val="2"/>
      <scheme val="minor"/>
    </font>
    <font>
      <sz val="10"/>
      <name val="Arial"/>
      <family val="2"/>
    </font>
    <font>
      <sz val="1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sz val="9"/>
      <name val="Palatino Linotype"/>
      <family val="1"/>
    </font>
    <font>
      <sz val="12"/>
      <name val="Helv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2"/>
      <name val="¹ÙÅÁÃ¼"/>
    </font>
    <font>
      <sz val="12"/>
      <color indexed="12"/>
      <name val="Arial"/>
      <family val="2"/>
    </font>
    <font>
      <sz val="12"/>
      <name val="±¼¸²Ã¼"/>
    </font>
    <font>
      <sz val="1"/>
      <color indexed="16"/>
      <name val="Courier"/>
      <family val="3"/>
    </font>
    <font>
      <sz val="9"/>
      <color indexed="8"/>
      <name val="Arial"/>
      <family val="2"/>
    </font>
    <font>
      <b/>
      <sz val="10"/>
      <color indexed="12"/>
      <name val="Arial"/>
      <family val="2"/>
    </font>
    <font>
      <u/>
      <sz val="9"/>
      <color indexed="12"/>
      <name val="Arial"/>
      <family val="2"/>
    </font>
    <font>
      <u/>
      <sz val="11"/>
      <color indexed="12"/>
      <name val="Arial"/>
      <family val="2"/>
    </font>
    <font>
      <sz val="10"/>
      <color indexed="12"/>
      <name val="Arial"/>
      <family val="2"/>
    </font>
    <font>
      <b/>
      <i/>
      <sz val="16"/>
      <name val="Helv"/>
    </font>
    <font>
      <i/>
      <sz val="10"/>
      <color indexed="10"/>
      <name val="Arial"/>
      <family val="2"/>
    </font>
    <font>
      <b/>
      <i/>
      <sz val="10"/>
      <color indexed="8"/>
      <name val="Arial"/>
      <family val="2"/>
    </font>
    <font>
      <b/>
      <sz val="14"/>
      <color indexed="12"/>
      <name val="Arial"/>
      <family val="2"/>
    </font>
    <font>
      <b/>
      <sz val="10"/>
      <name val="MS Sans Serif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name val="Courier New"/>
      <family val="3"/>
    </font>
    <font>
      <sz val="11"/>
      <color theme="1"/>
      <name val="Times New Roman"/>
      <family val="2"/>
    </font>
    <font>
      <u/>
      <sz val="11"/>
      <color theme="3" tint="0.39994506668294322"/>
      <name val="Calibri"/>
      <family val="2"/>
      <scheme val="minor"/>
    </font>
    <font>
      <sz val="10"/>
      <color theme="1"/>
      <name val="Arial"/>
      <family val="2"/>
    </font>
    <font>
      <sz val="10"/>
      <name val="MS Sans Serif"/>
      <family val="2"/>
    </font>
  </fonts>
  <fills count="8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  <bgColor indexed="3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gray125">
        <fgColor indexed="8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darkGray">
        <fgColor indexed="8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15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5"/>
        <bgColor indexed="10"/>
      </patternFill>
    </fill>
    <fill>
      <patternFill patternType="gray125">
        <fgColor indexed="10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5"/>
        <bgColor indexed="15"/>
      </patternFill>
    </fill>
    <fill>
      <patternFill patternType="solid">
        <fgColor indexed="12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  <border>
      <left/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theme="3"/>
      </right>
      <top/>
      <bottom/>
      <diagonal/>
    </border>
  </borders>
  <cellStyleXfs count="2473">
    <xf numFmtId="0" fontId="0" fillId="0" borderId="0"/>
    <xf numFmtId="0" fontId="12" fillId="0" borderId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11" applyNumberFormat="0" applyAlignment="0" applyProtection="0"/>
    <xf numFmtId="0" fontId="21" fillId="6" borderId="12" applyNumberFormat="0" applyAlignment="0" applyProtection="0"/>
    <xf numFmtId="0" fontId="22" fillId="6" borderId="11" applyNumberFormat="0" applyAlignment="0" applyProtection="0"/>
    <xf numFmtId="0" fontId="23" fillId="0" borderId="13" applyNumberFormat="0" applyFill="0" applyAlignment="0" applyProtection="0"/>
    <xf numFmtId="0" fontId="24" fillId="7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9" fillId="22" borderId="0" applyNumberFormat="0" applyBorder="0" applyAlignment="0" applyProtection="0"/>
    <xf numFmtId="0" fontId="9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9" fillId="30" borderId="0" applyNumberFormat="0" applyBorder="0" applyAlignment="0" applyProtection="0"/>
    <xf numFmtId="0" fontId="9" fillId="31" borderId="0" applyNumberFormat="0" applyBorder="0" applyAlignment="0" applyProtection="0"/>
    <xf numFmtId="0" fontId="28" fillId="32" borderId="0" applyNumberFormat="0" applyBorder="0" applyAlignment="0" applyProtection="0"/>
    <xf numFmtId="0" fontId="9" fillId="0" borderId="0"/>
    <xf numFmtId="0" fontId="9" fillId="8" borderId="15" applyNumberFormat="0" applyFont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30" fillId="43" borderId="0" applyNumberFormat="0" applyBorder="0" applyAlignment="0" applyProtection="0"/>
    <xf numFmtId="0" fontId="30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46" borderId="0" applyNumberFormat="0" applyBorder="0" applyAlignment="0" applyProtection="0"/>
    <xf numFmtId="1" fontId="31" fillId="47" borderId="0">
      <alignment horizontal="left"/>
    </xf>
    <xf numFmtId="0" fontId="30" fillId="48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0" fillId="44" borderId="0" applyNumberFormat="0" applyBorder="0" applyAlignment="0" applyProtection="0"/>
    <xf numFmtId="0" fontId="30" fillId="45" borderId="0" applyNumberFormat="0" applyBorder="0" applyAlignment="0" applyProtection="0"/>
    <xf numFmtId="0" fontId="30" fillId="51" borderId="0" applyNumberFormat="0" applyBorder="0" applyAlignment="0" applyProtection="0"/>
    <xf numFmtId="0" fontId="32" fillId="34" borderId="0" applyNumberFormat="0" applyBorder="0" applyAlignment="0" applyProtection="0"/>
    <xf numFmtId="166" fontId="33" fillId="0" borderId="0">
      <protection locked="0"/>
    </xf>
    <xf numFmtId="166" fontId="33" fillId="0" borderId="0">
      <protection locked="0"/>
    </xf>
    <xf numFmtId="0" fontId="33" fillId="0" borderId="0">
      <protection locked="0"/>
    </xf>
    <xf numFmtId="165" fontId="33" fillId="0" borderId="0">
      <protection locked="0"/>
    </xf>
    <xf numFmtId="0" fontId="34" fillId="52" borderId="17" applyNumberFormat="0" applyAlignment="0" applyProtection="0"/>
    <xf numFmtId="0" fontId="35" fillId="53" borderId="18" applyNumberFormat="0" applyAlignment="0" applyProtection="0"/>
    <xf numFmtId="43" fontId="10" fillId="0" borderId="0" applyFont="0" applyFill="0" applyBorder="0" applyAlignment="0" applyProtection="0"/>
    <xf numFmtId="166" fontId="33" fillId="54" borderId="19">
      <alignment horizontal="center"/>
      <protection locked="0"/>
    </xf>
    <xf numFmtId="166" fontId="33" fillId="0" borderId="19">
      <alignment horizontal="center"/>
      <protection locked="0"/>
    </xf>
    <xf numFmtId="166" fontId="36" fillId="0" borderId="0">
      <protection locked="0"/>
    </xf>
    <xf numFmtId="0" fontId="37" fillId="0" borderId="0" applyNumberFormat="0" applyFill="0" applyBorder="0" applyAlignment="0" applyProtection="0"/>
    <xf numFmtId="0" fontId="38" fillId="35" borderId="0" applyNumberFormat="0" applyBorder="0" applyAlignment="0" applyProtection="0"/>
    <xf numFmtId="0" fontId="33" fillId="0" borderId="0">
      <protection locked="0"/>
    </xf>
    <xf numFmtId="0" fontId="39" fillId="0" borderId="20" applyNumberFormat="0" applyFill="0" applyAlignment="0" applyProtection="0"/>
    <xf numFmtId="0" fontId="40" fillId="0" borderId="21" applyNumberFormat="0" applyFill="0" applyAlignment="0" applyProtection="0"/>
    <xf numFmtId="0" fontId="41" fillId="0" borderId="22" applyNumberFormat="0" applyFill="0" applyAlignment="0" applyProtection="0"/>
    <xf numFmtId="0" fontId="41" fillId="0" borderId="0" applyNumberFormat="0" applyFill="0" applyBorder="0" applyAlignment="0" applyProtection="0"/>
    <xf numFmtId="0" fontId="42" fillId="38" borderId="17" applyNumberFormat="0" applyAlignment="0" applyProtection="0"/>
    <xf numFmtId="166" fontId="33" fillId="54" borderId="19">
      <alignment horizontal="center"/>
      <protection locked="0"/>
    </xf>
    <xf numFmtId="0" fontId="43" fillId="0" borderId="23" applyNumberFormat="0" applyFill="0" applyAlignment="0" applyProtection="0"/>
    <xf numFmtId="0" fontId="44" fillId="55" borderId="0" applyNumberFormat="0" applyBorder="0" applyAlignment="0" applyProtection="0"/>
    <xf numFmtId="0" fontId="45" fillId="56" borderId="24" applyNumberFormat="0" applyFont="0" applyAlignment="0" applyProtection="0"/>
    <xf numFmtId="0" fontId="46" fillId="52" borderId="25" applyNumberFormat="0" applyAlignment="0" applyProtection="0"/>
    <xf numFmtId="9" fontId="10" fillId="0" borderId="0" applyFont="0" applyFill="0" applyBorder="0" applyAlignment="0" applyProtection="0"/>
    <xf numFmtId="166" fontId="33" fillId="0" borderId="0">
      <protection locked="0"/>
    </xf>
    <xf numFmtId="166" fontId="33" fillId="0" borderId="19">
      <alignment horizontal="center"/>
      <protection locked="0"/>
    </xf>
    <xf numFmtId="15" fontId="36" fillId="0" borderId="0">
      <protection locked="0"/>
    </xf>
    <xf numFmtId="167" fontId="36" fillId="0" borderId="0">
      <protection locked="0"/>
    </xf>
    <xf numFmtId="166" fontId="33" fillId="0" borderId="0">
      <alignment horizontal="center"/>
      <protection locked="0"/>
    </xf>
    <xf numFmtId="166" fontId="47" fillId="0" borderId="0">
      <alignment horizontal="center"/>
      <protection locked="0"/>
    </xf>
    <xf numFmtId="165" fontId="36" fillId="0" borderId="0">
      <protection locked="0"/>
    </xf>
    <xf numFmtId="165" fontId="36" fillId="0" borderId="3">
      <protection locked="0"/>
    </xf>
    <xf numFmtId="166" fontId="33" fillId="0" borderId="0">
      <protection locked="0"/>
    </xf>
    <xf numFmtId="165" fontId="33" fillId="0" borderId="26">
      <protection locked="0"/>
    </xf>
    <xf numFmtId="166" fontId="33" fillId="0" borderId="0">
      <protection locked="0"/>
    </xf>
    <xf numFmtId="166" fontId="33" fillId="0" borderId="0">
      <protection locked="0"/>
    </xf>
    <xf numFmtId="164" fontId="33" fillId="57" borderId="3">
      <protection locked="0"/>
    </xf>
    <xf numFmtId="164" fontId="33" fillId="54" borderId="3">
      <protection locked="0"/>
    </xf>
    <xf numFmtId="0" fontId="48" fillId="0" borderId="0" applyNumberFormat="0" applyFill="0" applyBorder="0" applyAlignment="0" applyProtection="0"/>
    <xf numFmtId="0" fontId="49" fillId="0" borderId="27" applyNumberFormat="0" applyFill="0" applyAlignment="0" applyProtection="0"/>
    <xf numFmtId="164" fontId="33" fillId="57" borderId="26">
      <protection locked="0"/>
    </xf>
    <xf numFmtId="164" fontId="33" fillId="54" borderId="26">
      <protection locked="0"/>
    </xf>
    <xf numFmtId="0" fontId="50" fillId="0" borderId="0" applyNumberFormat="0" applyFill="0" applyBorder="0" applyAlignment="0" applyProtection="0"/>
    <xf numFmtId="0" fontId="10" fillId="0" borderId="0"/>
    <xf numFmtId="44" fontId="1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8" applyNumberFormat="0" applyFill="0" applyAlignment="0" applyProtection="0"/>
    <xf numFmtId="0" fontId="15" fillId="0" borderId="9" applyNumberFormat="0" applyFill="0" applyAlignment="0" applyProtection="0"/>
    <xf numFmtId="0" fontId="16" fillId="0" borderId="10" applyNumberFormat="0" applyFill="0" applyAlignment="0" applyProtection="0"/>
    <xf numFmtId="0" fontId="16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8" fillId="3" borderId="0" applyNumberFormat="0" applyBorder="0" applyAlignment="0" applyProtection="0"/>
    <xf numFmtId="0" fontId="19" fillId="4" borderId="0" applyNumberFormat="0" applyBorder="0" applyAlignment="0" applyProtection="0"/>
    <xf numFmtId="0" fontId="20" fillId="5" borderId="11" applyNumberFormat="0" applyAlignment="0" applyProtection="0"/>
    <xf numFmtId="0" fontId="21" fillId="6" borderId="12" applyNumberFormat="0" applyAlignment="0" applyProtection="0"/>
    <xf numFmtId="0" fontId="22" fillId="6" borderId="11" applyNumberFormat="0" applyAlignment="0" applyProtection="0"/>
    <xf numFmtId="0" fontId="23" fillId="0" borderId="13" applyNumberFormat="0" applyFill="0" applyAlignment="0" applyProtection="0"/>
    <xf numFmtId="0" fontId="24" fillId="7" borderId="14" applyNumberFormat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6" applyNumberFormat="0" applyFill="0" applyAlignment="0" applyProtection="0"/>
    <xf numFmtId="0" fontId="2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8" fillId="22" borderId="0" applyNumberFormat="0" applyBorder="0" applyAlignment="0" applyProtection="0"/>
    <xf numFmtId="0" fontId="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8" fillId="30" borderId="0" applyNumberFormat="0" applyBorder="0" applyAlignment="0" applyProtection="0"/>
    <xf numFmtId="0" fontId="8" fillId="31" borderId="0" applyNumberFormat="0" applyBorder="0" applyAlignment="0" applyProtection="0"/>
    <xf numFmtId="0" fontId="28" fillId="32" borderId="0" applyNumberFormat="0" applyBorder="0" applyAlignment="0" applyProtection="0"/>
    <xf numFmtId="0" fontId="8" fillId="0" borderId="0"/>
    <xf numFmtId="0" fontId="8" fillId="8" borderId="15" applyNumberFormat="0" applyFont="0" applyAlignment="0" applyProtection="0"/>
    <xf numFmtId="0" fontId="7" fillId="0" borderId="0"/>
    <xf numFmtId="43" fontId="7" fillId="0" borderId="0" applyFont="0" applyFill="0" applyBorder="0" applyAlignment="0" applyProtection="0"/>
    <xf numFmtId="0" fontId="55" fillId="12" borderId="0" applyNumberFormat="0" applyBorder="0" applyAlignment="0" applyProtection="0"/>
    <xf numFmtId="0" fontId="53" fillId="27" borderId="0" applyNumberFormat="0" applyBorder="0" applyAlignment="0" applyProtection="0"/>
    <xf numFmtId="0" fontId="53" fillId="30" borderId="0" applyNumberFormat="0" applyBorder="0" applyAlignment="0" applyProtection="0"/>
    <xf numFmtId="0" fontId="56" fillId="41" borderId="0" applyNumberFormat="0" applyBorder="0" applyAlignment="0" applyProtection="0"/>
    <xf numFmtId="0" fontId="56" fillId="44" borderId="0" applyNumberFormat="0" applyBorder="0" applyAlignment="0" applyProtection="0"/>
    <xf numFmtId="0" fontId="56" fillId="45" borderId="0" applyNumberFormat="0" applyBorder="0" applyAlignment="0" applyProtection="0"/>
    <xf numFmtId="0" fontId="53" fillId="22" borderId="0" applyNumberFormat="0" applyBorder="0" applyAlignment="0" applyProtection="0"/>
    <xf numFmtId="0" fontId="55" fillId="16" borderId="0" applyNumberFormat="0" applyBorder="0" applyAlignment="0" applyProtection="0"/>
    <xf numFmtId="0" fontId="53" fillId="15" borderId="0" applyNumberFormat="0" applyBorder="0" applyAlignment="0" applyProtection="0"/>
    <xf numFmtId="0" fontId="55" fillId="20" borderId="0" applyNumberFormat="0" applyBorder="0" applyAlignment="0" applyProtection="0"/>
    <xf numFmtId="0" fontId="53" fillId="15" borderId="0" applyNumberFormat="0" applyBorder="0" applyAlignment="0" applyProtection="0"/>
    <xf numFmtId="0" fontId="56" fillId="41" borderId="0" applyNumberFormat="0" applyBorder="0" applyAlignment="0" applyProtection="0"/>
    <xf numFmtId="0" fontId="54" fillId="41" borderId="0" applyNumberFormat="0" applyBorder="0" applyAlignment="0" applyProtection="0"/>
    <xf numFmtId="0" fontId="56" fillId="44" borderId="0" applyNumberFormat="0" applyBorder="0" applyAlignment="0" applyProtection="0"/>
    <xf numFmtId="0" fontId="53" fillId="23" borderId="0" applyNumberFormat="0" applyBorder="0" applyAlignment="0" applyProtection="0"/>
    <xf numFmtId="0" fontId="54" fillId="33" borderId="0" applyNumberFormat="0" applyBorder="0" applyAlignment="0" applyProtection="0"/>
    <xf numFmtId="0" fontId="55" fillId="12" borderId="0" applyNumberFormat="0" applyBorder="0" applyAlignment="0" applyProtection="0"/>
    <xf numFmtId="0" fontId="54" fillId="39" borderId="0" applyNumberFormat="0" applyBorder="0" applyAlignment="0" applyProtection="0"/>
    <xf numFmtId="0" fontId="53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3" fillId="22" borderId="0" applyNumberFormat="0" applyBorder="0" applyAlignment="0" applyProtection="0"/>
    <xf numFmtId="0" fontId="54" fillId="3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53" fillId="10" borderId="0" applyNumberFormat="0" applyBorder="0" applyAlignment="0" applyProtection="0"/>
    <xf numFmtId="0" fontId="53" fillId="26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4" fillId="33" borderId="0" applyNumberFormat="0" applyBorder="0" applyAlignment="0" applyProtection="0"/>
    <xf numFmtId="0" fontId="53" fillId="30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53" fillId="14" borderId="0" applyNumberFormat="0" applyBorder="0" applyAlignment="0" applyProtection="0"/>
    <xf numFmtId="0" fontId="51" fillId="0" borderId="0"/>
    <xf numFmtId="44" fontId="10" fillId="0" borderId="0" applyFont="0" applyFill="0" applyBorder="0" applyAlignment="0" applyProtection="0"/>
    <xf numFmtId="0" fontId="55" fillId="20" borderId="0" applyNumberFormat="0" applyBorder="0" applyAlignment="0" applyProtection="0"/>
    <xf numFmtId="0" fontId="7" fillId="0" borderId="0"/>
    <xf numFmtId="0" fontId="7" fillId="8" borderId="15" applyNumberFormat="0" applyFont="0" applyAlignment="0" applyProtection="0"/>
    <xf numFmtId="0" fontId="53" fillId="19" borderId="0" applyNumberFormat="0" applyBorder="0" applyAlignment="0" applyProtection="0"/>
    <xf numFmtId="0" fontId="53" fillId="26" borderId="0" applyNumberFormat="0" applyBorder="0" applyAlignment="0" applyProtection="0"/>
    <xf numFmtId="0" fontId="53" fillId="19" borderId="0" applyNumberFormat="0" applyBorder="0" applyAlignment="0" applyProtection="0"/>
    <xf numFmtId="0" fontId="53" fillId="18" borderId="0" applyNumberFormat="0" applyBorder="0" applyAlignment="0" applyProtection="0"/>
    <xf numFmtId="0" fontId="54" fillId="37" borderId="0" applyNumberFormat="0" applyBorder="0" applyAlignment="0" applyProtection="0"/>
    <xf numFmtId="0" fontId="53" fillId="26" borderId="0" applyNumberFormat="0" applyBorder="0" applyAlignment="0" applyProtection="0"/>
    <xf numFmtId="0" fontId="53" fillId="23" borderId="0" applyNumberFormat="0" applyBorder="0" applyAlignment="0" applyProtection="0"/>
    <xf numFmtId="0" fontId="53" fillId="11" borderId="0" applyNumberFormat="0" applyBorder="0" applyAlignment="0" applyProtection="0"/>
    <xf numFmtId="0" fontId="53" fillId="30" borderId="0" applyNumberFormat="0" applyBorder="0" applyAlignment="0" applyProtection="0"/>
    <xf numFmtId="0" fontId="53" fillId="30" borderId="0" applyNumberFormat="0" applyBorder="0" applyAlignment="0" applyProtection="0"/>
    <xf numFmtId="0" fontId="54" fillId="38" borderId="0" applyNumberFormat="0" applyBorder="0" applyAlignment="0" applyProtection="0"/>
    <xf numFmtId="0" fontId="53" fillId="10" borderId="0" applyNumberFormat="0" applyBorder="0" applyAlignment="0" applyProtection="0"/>
    <xf numFmtId="0" fontId="10" fillId="0" borderId="0"/>
    <xf numFmtId="0" fontId="53" fillId="10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3" fillId="14" borderId="0" applyNumberFormat="0" applyBorder="0" applyAlignment="0" applyProtection="0"/>
    <xf numFmtId="0" fontId="54" fillId="34" borderId="0" applyNumberFormat="0" applyBorder="0" applyAlignment="0" applyProtection="0"/>
    <xf numFmtId="0" fontId="53" fillId="18" borderId="0" applyNumberFormat="0" applyBorder="0" applyAlignment="0" applyProtection="0"/>
    <xf numFmtId="0" fontId="53" fillId="18" borderId="0" applyNumberFormat="0" applyBorder="0" applyAlignment="0" applyProtection="0"/>
    <xf numFmtId="0" fontId="53" fillId="26" borderId="0" applyNumberFormat="0" applyBorder="0" applyAlignment="0" applyProtection="0"/>
    <xf numFmtId="0" fontId="54" fillId="37" borderId="0" applyNumberFormat="0" applyBorder="0" applyAlignment="0" applyProtection="0"/>
    <xf numFmtId="0" fontId="54" fillId="38" borderId="0" applyNumberFormat="0" applyBorder="0" applyAlignment="0" applyProtection="0"/>
    <xf numFmtId="0" fontId="53" fillId="11" borderId="0" applyNumberFormat="0" applyBorder="0" applyAlignment="0" applyProtection="0"/>
    <xf numFmtId="0" fontId="53" fillId="15" borderId="0" applyNumberFormat="0" applyBorder="0" applyAlignment="0" applyProtection="0"/>
    <xf numFmtId="0" fontId="54" fillId="40" borderId="0" applyNumberFormat="0" applyBorder="0" applyAlignment="0" applyProtection="0"/>
    <xf numFmtId="0" fontId="53" fillId="19" borderId="0" applyNumberFormat="0" applyBorder="0" applyAlignment="0" applyProtection="0"/>
    <xf numFmtId="0" fontId="53" fillId="19" borderId="0" applyNumberFormat="0" applyBorder="0" applyAlignment="0" applyProtection="0"/>
    <xf numFmtId="0" fontId="54" fillId="41" borderId="0" applyNumberFormat="0" applyBorder="0" applyAlignment="0" applyProtection="0"/>
    <xf numFmtId="0" fontId="53" fillId="23" borderId="0" applyNumberFormat="0" applyBorder="0" applyAlignment="0" applyProtection="0"/>
    <xf numFmtId="0" fontId="53" fillId="23" borderId="0" applyNumberFormat="0" applyBorder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4" fillId="42" borderId="0" applyNumberFormat="0" applyBorder="0" applyAlignment="0" applyProtection="0"/>
    <xf numFmtId="0" fontId="55" fillId="12" borderId="0" applyNumberFormat="0" applyBorder="0" applyAlignment="0" applyProtection="0"/>
    <xf numFmtId="0" fontId="56" fillId="43" borderId="0" applyNumberFormat="0" applyBorder="0" applyAlignment="0" applyProtection="0"/>
    <xf numFmtId="0" fontId="56" fillId="40" borderId="0" applyNumberFormat="0" applyBorder="0" applyAlignment="0" applyProtection="0"/>
    <xf numFmtId="0" fontId="55" fillId="20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4" fillId="36" borderId="0" applyNumberFormat="0" applyBorder="0" applyAlignment="0" applyProtection="0"/>
    <xf numFmtId="0" fontId="53" fillId="22" borderId="0" applyNumberFormat="0" applyBorder="0" applyAlignment="0" applyProtection="0"/>
    <xf numFmtId="0" fontId="56" fillId="40" borderId="0" applyNumberFormat="0" applyBorder="0" applyAlignment="0" applyProtection="0"/>
    <xf numFmtId="0" fontId="54" fillId="36" borderId="0" applyNumberFormat="0" applyBorder="0" applyAlignment="0" applyProtection="0"/>
    <xf numFmtId="0" fontId="55" fillId="28" borderId="0" applyNumberFormat="0" applyBorder="0" applyAlignment="0" applyProtection="0"/>
    <xf numFmtId="0" fontId="56" fillId="43" borderId="0" applyNumberFormat="0" applyBorder="0" applyAlignment="0" applyProtection="0"/>
    <xf numFmtId="0" fontId="56" fillId="45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32" borderId="0" applyNumberFormat="0" applyBorder="0" applyAlignment="0" applyProtection="0"/>
    <xf numFmtId="0" fontId="53" fillId="31" borderId="0" applyNumberFormat="0" applyBorder="0" applyAlignment="0" applyProtection="0"/>
    <xf numFmtId="0" fontId="55" fillId="16" borderId="0" applyNumberFormat="0" applyBorder="0" applyAlignment="0" applyProtection="0"/>
    <xf numFmtId="0" fontId="55" fillId="24" borderId="0" applyNumberFormat="0" applyBorder="0" applyAlignment="0" applyProtection="0"/>
    <xf numFmtId="0" fontId="55" fillId="32" borderId="0" applyNumberFormat="0" applyBorder="0" applyAlignment="0" applyProtection="0"/>
    <xf numFmtId="0" fontId="53" fillId="31" borderId="0" applyNumberFormat="0" applyBorder="0" applyAlignment="0" applyProtection="0"/>
    <xf numFmtId="0" fontId="53" fillId="10" borderId="0" applyNumberFormat="0" applyBorder="0" applyAlignment="0" applyProtection="0"/>
    <xf numFmtId="0" fontId="53" fillId="15" borderId="0" applyNumberFormat="0" applyBorder="0" applyAlignment="0" applyProtection="0"/>
    <xf numFmtId="0" fontId="10" fillId="0" borderId="0"/>
    <xf numFmtId="0" fontId="53" fillId="19" borderId="0" applyNumberFormat="0" applyBorder="0" applyAlignment="0" applyProtection="0"/>
    <xf numFmtId="0" fontId="53" fillId="26" borderId="0" applyNumberFormat="0" applyBorder="0" applyAlignment="0" applyProtection="0"/>
    <xf numFmtId="0" fontId="53" fillId="19" borderId="0" applyNumberFormat="0" applyBorder="0" applyAlignment="0" applyProtection="0"/>
    <xf numFmtId="0" fontId="54" fillId="35" borderId="0" applyNumberFormat="0" applyBorder="0" applyAlignment="0" applyProtection="0"/>
    <xf numFmtId="0" fontId="53" fillId="26" borderId="0" applyNumberFormat="0" applyBorder="0" applyAlignment="0" applyProtection="0"/>
    <xf numFmtId="0" fontId="53" fillId="30" borderId="0" applyNumberFormat="0" applyBorder="0" applyAlignment="0" applyProtection="0"/>
    <xf numFmtId="0" fontId="53" fillId="11" borderId="0" applyNumberFormat="0" applyBorder="0" applyAlignment="0" applyProtection="0"/>
    <xf numFmtId="0" fontId="53" fillId="11" borderId="0" applyNumberFormat="0" applyBorder="0" applyAlignment="0" applyProtection="0"/>
    <xf numFmtId="0" fontId="53" fillId="19" borderId="0" applyNumberFormat="0" applyBorder="0" applyAlignment="0" applyProtection="0"/>
    <xf numFmtId="0" fontId="55" fillId="28" borderId="0" applyNumberFormat="0" applyBorder="0" applyAlignment="0" applyProtection="0"/>
    <xf numFmtId="0" fontId="53" fillId="31" borderId="0" applyNumberFormat="0" applyBorder="0" applyAlignment="0" applyProtection="0"/>
    <xf numFmtId="0" fontId="53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8" borderId="0" applyNumberFormat="0" applyBorder="0" applyAlignment="0" applyProtection="0"/>
    <xf numFmtId="0" fontId="55" fillId="32" borderId="0" applyNumberFormat="0" applyBorder="0" applyAlignment="0" applyProtection="0"/>
    <xf numFmtId="0" fontId="53" fillId="22" borderId="0" applyNumberFormat="0" applyBorder="0" applyAlignment="0" applyProtection="0"/>
    <xf numFmtId="0" fontId="55" fillId="20" borderId="0" applyNumberFormat="0" applyBorder="0" applyAlignment="0" applyProtection="0"/>
    <xf numFmtId="0" fontId="53" fillId="15" borderId="0" applyNumberFormat="0" applyBorder="0" applyAlignment="0" applyProtection="0"/>
    <xf numFmtId="0" fontId="53" fillId="27" borderId="0" applyNumberFormat="0" applyBorder="0" applyAlignment="0" applyProtection="0"/>
    <xf numFmtId="0" fontId="54" fillId="42" borderId="0" applyNumberFormat="0" applyBorder="0" applyAlignment="0" applyProtection="0"/>
    <xf numFmtId="0" fontId="54" fillId="39" borderId="0" applyNumberFormat="0" applyBorder="0" applyAlignment="0" applyProtection="0"/>
    <xf numFmtId="0" fontId="53" fillId="23" borderId="0" applyNumberFormat="0" applyBorder="0" applyAlignment="0" applyProtection="0"/>
    <xf numFmtId="0" fontId="55" fillId="12" borderId="0" applyNumberFormat="0" applyBorder="0" applyAlignment="0" applyProtection="0"/>
    <xf numFmtId="0" fontId="53" fillId="27" borderId="0" applyNumberFormat="0" applyBorder="0" applyAlignment="0" applyProtection="0"/>
    <xf numFmtId="0" fontId="54" fillId="36" borderId="0" applyNumberFormat="0" applyBorder="0" applyAlignment="0" applyProtection="0"/>
    <xf numFmtId="0" fontId="55" fillId="16" borderId="0" applyNumberFormat="0" applyBorder="0" applyAlignment="0" applyProtection="0"/>
    <xf numFmtId="0" fontId="53" fillId="30" borderId="0" applyNumberFormat="0" applyBorder="0" applyAlignment="0" applyProtection="0"/>
    <xf numFmtId="0" fontId="53" fillId="18" borderId="0" applyNumberFormat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53" fillId="15" borderId="0" applyNumberFormat="0" applyBorder="0" applyAlignment="0" applyProtection="0"/>
    <xf numFmtId="0" fontId="53" fillId="18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53" fillId="10" borderId="0" applyNumberFormat="0" applyBorder="0" applyAlignment="0" applyProtection="0"/>
    <xf numFmtId="0" fontId="53" fillId="26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53" fillId="10" borderId="0" applyNumberFormat="0" applyBorder="0" applyAlignment="0" applyProtection="0"/>
    <xf numFmtId="0" fontId="53" fillId="30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53" fillId="14" borderId="0" applyNumberFormat="0" applyBorder="0" applyAlignment="0" applyProtection="0"/>
    <xf numFmtId="0" fontId="53" fillId="11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54" fillId="34" borderId="0" applyNumberFormat="0" applyBorder="0" applyAlignment="0" applyProtection="0"/>
    <xf numFmtId="0" fontId="7" fillId="0" borderId="0"/>
    <xf numFmtId="0" fontId="7" fillId="8" borderId="15" applyNumberFormat="0" applyFont="0" applyAlignment="0" applyProtection="0"/>
    <xf numFmtId="0" fontId="53" fillId="27" borderId="0" applyNumberFormat="0" applyBorder="0" applyAlignment="0" applyProtection="0"/>
    <xf numFmtId="0" fontId="53" fillId="31" borderId="0" applyNumberFormat="0" applyBorder="0" applyAlignment="0" applyProtection="0"/>
    <xf numFmtId="0" fontId="54" fillId="39" borderId="0" applyNumberFormat="0" applyBorder="0" applyAlignment="0" applyProtection="0"/>
    <xf numFmtId="0" fontId="53" fillId="10" borderId="0" applyNumberFormat="0" applyBorder="0" applyAlignment="0" applyProtection="0"/>
    <xf numFmtId="0" fontId="53" fillId="31" borderId="0" applyNumberFormat="0" applyBorder="0" applyAlignment="0" applyProtection="0"/>
    <xf numFmtId="0" fontId="55" fillId="32" borderId="0" applyNumberFormat="0" applyBorder="0" applyAlignment="0" applyProtection="0"/>
    <xf numFmtId="0" fontId="55" fillId="24" borderId="0" applyNumberFormat="0" applyBorder="0" applyAlignment="0" applyProtection="0"/>
    <xf numFmtId="0" fontId="55" fillId="16" borderId="0" applyNumberFormat="0" applyBorder="0" applyAlignment="0" applyProtection="0"/>
    <xf numFmtId="0" fontId="54" fillId="39" borderId="0" applyNumberFormat="0" applyBorder="0" applyAlignment="0" applyProtection="0"/>
    <xf numFmtId="0" fontId="55" fillId="32" borderId="0" applyNumberFormat="0" applyBorder="0" applyAlignment="0" applyProtection="0"/>
    <xf numFmtId="0" fontId="55" fillId="24" borderId="0" applyNumberFormat="0" applyBorder="0" applyAlignment="0" applyProtection="0"/>
    <xf numFmtId="0" fontId="55" fillId="16" borderId="0" applyNumberFormat="0" applyBorder="0" applyAlignment="0" applyProtection="0"/>
    <xf numFmtId="0" fontId="5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3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4" fillId="36" borderId="0" applyNumberFormat="0" applyBorder="0" applyAlignment="0" applyProtection="0"/>
    <xf numFmtId="0" fontId="55" fillId="28" borderId="0" applyNumberFormat="0" applyBorder="0" applyAlignment="0" applyProtection="0"/>
    <xf numFmtId="0" fontId="55" fillId="20" borderId="0" applyNumberFormat="0" applyBorder="0" applyAlignment="0" applyProtection="0"/>
    <xf numFmtId="0" fontId="55" fillId="12" borderId="0" applyNumberFormat="0" applyBorder="0" applyAlignment="0" applyProtection="0"/>
    <xf numFmtId="0" fontId="53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16" borderId="0" applyNumberFormat="0" applyBorder="0" applyAlignment="0" applyProtection="0"/>
    <xf numFmtId="0" fontId="53" fillId="31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3" fillId="22" borderId="0" applyNumberFormat="0" applyBorder="0" applyAlignment="0" applyProtection="0"/>
    <xf numFmtId="0" fontId="54" fillId="40" borderId="0" applyNumberFormat="0" applyBorder="0" applyAlignment="0" applyProtection="0"/>
    <xf numFmtId="0" fontId="55" fillId="32" borderId="0" applyNumberFormat="0" applyBorder="0" applyAlignment="0" applyProtection="0"/>
    <xf numFmtId="0" fontId="56" fillId="46" borderId="0" applyNumberFormat="0" applyBorder="0" applyAlignment="0" applyProtection="0"/>
    <xf numFmtId="0" fontId="56" fillId="46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5" fillId="9" borderId="0" applyNumberFormat="0" applyBorder="0" applyAlignment="0" applyProtection="0"/>
    <xf numFmtId="0" fontId="56" fillId="48" borderId="0" applyNumberFormat="0" applyBorder="0" applyAlignment="0" applyProtection="0"/>
    <xf numFmtId="0" fontId="56" fillId="48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5" fillId="13" borderId="0" applyNumberFormat="0" applyBorder="0" applyAlignment="0" applyProtection="0"/>
    <xf numFmtId="0" fontId="56" fillId="49" borderId="0" applyNumberFormat="0" applyBorder="0" applyAlignment="0" applyProtection="0"/>
    <xf numFmtId="0" fontId="56" fillId="49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5" fillId="17" borderId="0" applyNumberFormat="0" applyBorder="0" applyAlignment="0" applyProtection="0"/>
    <xf numFmtId="0" fontId="56" fillId="50" borderId="0" applyNumberFormat="0" applyBorder="0" applyAlignment="0" applyProtection="0"/>
    <xf numFmtId="0" fontId="56" fillId="50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5" fillId="21" borderId="0" applyNumberFormat="0" applyBorder="0" applyAlignment="0" applyProtection="0"/>
    <xf numFmtId="0" fontId="56" fillId="44" borderId="0" applyNumberFormat="0" applyBorder="0" applyAlignment="0" applyProtection="0"/>
    <xf numFmtId="0" fontId="56" fillId="44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5" fillId="25" borderId="0" applyNumberFormat="0" applyBorder="0" applyAlignment="0" applyProtection="0"/>
    <xf numFmtId="0" fontId="56" fillId="45" borderId="0" applyNumberFormat="0" applyBorder="0" applyAlignment="0" applyProtection="0"/>
    <xf numFmtId="0" fontId="56" fillId="45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5" fillId="29" borderId="0" applyNumberFormat="0" applyBorder="0" applyAlignment="0" applyProtection="0"/>
    <xf numFmtId="0" fontId="56" fillId="51" borderId="0" applyNumberFormat="0" applyBorder="0" applyAlignment="0" applyProtection="0"/>
    <xf numFmtId="0" fontId="56" fillId="51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7" fillId="3" borderId="0" applyNumberFormat="0" applyBorder="0" applyAlignment="0" applyProtection="0"/>
    <xf numFmtId="0" fontId="58" fillId="34" borderId="0" applyNumberFormat="0" applyBorder="0" applyAlignment="0" applyProtection="0"/>
    <xf numFmtId="0" fontId="58" fillId="34" borderId="0" applyNumberFormat="0" applyBorder="0" applyAlignment="0" applyProtection="0"/>
    <xf numFmtId="0" fontId="59" fillId="6" borderId="11" applyNumberFormat="0" applyAlignment="0" applyProtection="0"/>
    <xf numFmtId="0" fontId="59" fillId="6" borderId="11" applyNumberFormat="0" applyAlignment="0" applyProtection="0"/>
    <xf numFmtId="0" fontId="59" fillId="6" borderId="11" applyNumberFormat="0" applyAlignment="0" applyProtection="0"/>
    <xf numFmtId="0" fontId="59" fillId="6" borderId="11" applyNumberFormat="0" applyAlignment="0" applyProtection="0"/>
    <xf numFmtId="0" fontId="59" fillId="6" borderId="11" applyNumberFormat="0" applyAlignment="0" applyProtection="0"/>
    <xf numFmtId="0" fontId="59" fillId="6" borderId="11" applyNumberFormat="0" applyAlignment="0" applyProtection="0"/>
    <xf numFmtId="0" fontId="59" fillId="6" borderId="11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61" fillId="7" borderId="14" applyNumberFormat="0" applyAlignment="0" applyProtection="0"/>
    <xf numFmtId="0" fontId="61" fillId="7" borderId="14" applyNumberFormat="0" applyAlignment="0" applyProtection="0"/>
    <xf numFmtId="0" fontId="61" fillId="7" borderId="14" applyNumberFormat="0" applyAlignment="0" applyProtection="0"/>
    <xf numFmtId="0" fontId="61" fillId="7" borderId="14" applyNumberFormat="0" applyAlignment="0" applyProtection="0"/>
    <xf numFmtId="0" fontId="61" fillId="7" borderId="14" applyNumberFormat="0" applyAlignment="0" applyProtection="0"/>
    <xf numFmtId="0" fontId="61" fillId="7" borderId="14" applyNumberFormat="0" applyAlignment="0" applyProtection="0"/>
    <xf numFmtId="0" fontId="61" fillId="7" borderId="14" applyNumberFormat="0" applyAlignment="0" applyProtection="0"/>
    <xf numFmtId="0" fontId="62" fillId="53" borderId="18" applyNumberFormat="0" applyAlignment="0" applyProtection="0"/>
    <xf numFmtId="0" fontId="62" fillId="53" borderId="18" applyNumberFormat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29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3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64" fillId="0" borderId="0" applyFont="0" applyFill="0" applyBorder="0" applyAlignment="0" applyProtection="0"/>
    <xf numFmtId="43" fontId="11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3" fillId="0" borderId="0" applyFont="0" applyFill="0" applyBorder="0" applyAlignment="0" applyProtection="0"/>
    <xf numFmtId="43" fontId="54" fillId="0" borderId="0" applyFont="0" applyFill="0" applyBorder="0" applyAlignment="0" applyProtection="0"/>
    <xf numFmtId="0" fontId="65" fillId="0" borderId="0"/>
    <xf numFmtId="44" fontId="64" fillId="0" borderId="0" applyFont="0" applyFill="0" applyBorder="0" applyAlignment="0" applyProtection="0"/>
    <xf numFmtId="44" fontId="66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53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53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5" fillId="0" borderId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69" fillId="2" borderId="0" applyNumberFormat="0" applyBorder="0" applyAlignment="0" applyProtection="0"/>
    <xf numFmtId="0" fontId="70" fillId="35" borderId="0" applyNumberFormat="0" applyBorder="0" applyAlignment="0" applyProtection="0"/>
    <xf numFmtId="0" fontId="70" fillId="35" borderId="0" applyNumberFormat="0" applyBorder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1" fillId="0" borderId="8" applyNumberFormat="0" applyFill="0" applyAlignment="0" applyProtection="0"/>
    <xf numFmtId="0" fontId="72" fillId="0" borderId="20" applyNumberFormat="0" applyFill="0" applyAlignment="0" applyProtection="0"/>
    <xf numFmtId="0" fontId="72" fillId="0" borderId="20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3" fillId="0" borderId="9" applyNumberFormat="0" applyFill="0" applyAlignment="0" applyProtection="0"/>
    <xf numFmtId="0" fontId="74" fillId="0" borderId="21" applyNumberFormat="0" applyFill="0" applyAlignment="0" applyProtection="0"/>
    <xf numFmtId="0" fontId="74" fillId="0" borderId="21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5" fillId="0" borderId="10" applyNumberFormat="0" applyFill="0" applyAlignment="0" applyProtection="0"/>
    <xf numFmtId="0" fontId="76" fillId="0" borderId="22" applyNumberFormat="0" applyFill="0" applyAlignment="0" applyProtection="0"/>
    <xf numFmtId="0" fontId="76" fillId="0" borderId="22" applyNumberFormat="0" applyFill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>
      <alignment vertical="top"/>
      <protection locked="0"/>
    </xf>
    <xf numFmtId="0" fontId="78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79" fillId="0" borderId="0" applyNumberFormat="0" applyFill="0" applyBorder="0" applyAlignment="0" applyProtection="0">
      <alignment vertical="top"/>
      <protection locked="0"/>
    </xf>
    <xf numFmtId="0" fontId="80" fillId="5" borderId="11" applyNumberFormat="0" applyAlignment="0" applyProtection="0"/>
    <xf numFmtId="0" fontId="80" fillId="5" borderId="11" applyNumberFormat="0" applyAlignment="0" applyProtection="0"/>
    <xf numFmtId="0" fontId="80" fillId="5" borderId="11" applyNumberFormat="0" applyAlignment="0" applyProtection="0"/>
    <xf numFmtId="0" fontId="80" fillId="5" borderId="11" applyNumberFormat="0" applyAlignment="0" applyProtection="0"/>
    <xf numFmtId="0" fontId="80" fillId="5" borderId="11" applyNumberFormat="0" applyAlignment="0" applyProtection="0"/>
    <xf numFmtId="0" fontId="80" fillId="5" borderId="11" applyNumberFormat="0" applyAlignment="0" applyProtection="0"/>
    <xf numFmtId="0" fontId="80" fillId="5" borderId="11" applyNumberFormat="0" applyAlignment="0" applyProtection="0"/>
    <xf numFmtId="0" fontId="81" fillId="38" borderId="17" applyNumberFormat="0" applyAlignment="0" applyProtection="0"/>
    <xf numFmtId="0" fontId="81" fillId="38" borderId="17" applyNumberFormat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2" fillId="0" borderId="13" applyNumberFormat="0" applyFill="0" applyAlignment="0" applyProtection="0"/>
    <xf numFmtId="0" fontId="83" fillId="0" borderId="23" applyNumberFormat="0" applyFill="0" applyAlignment="0" applyProtection="0"/>
    <xf numFmtId="0" fontId="83" fillId="0" borderId="23" applyNumberFormat="0" applyFill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4" fillId="4" borderId="0" applyNumberFormat="0" applyBorder="0" applyAlignment="0" applyProtection="0"/>
    <xf numFmtId="0" fontId="85" fillId="55" borderId="0" applyNumberFormat="0" applyBorder="0" applyAlignment="0" applyProtection="0"/>
    <xf numFmtId="0" fontId="85" fillId="55" borderId="0" applyNumberFormat="0" applyBorder="0" applyAlignment="0" applyProtection="0"/>
    <xf numFmtId="0" fontId="10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0" fillId="0" borderId="0"/>
    <xf numFmtId="0" fontId="29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86" fillId="0" borderId="0"/>
    <xf numFmtId="0" fontId="12" fillId="0" borderId="0"/>
    <xf numFmtId="0" fontId="7" fillId="0" borderId="0"/>
    <xf numFmtId="0" fontId="7" fillId="0" borderId="0"/>
    <xf numFmtId="0" fontId="7" fillId="0" borderId="0"/>
    <xf numFmtId="0" fontId="11" fillId="0" borderId="0"/>
    <xf numFmtId="0" fontId="11" fillId="0" borderId="0"/>
    <xf numFmtId="0" fontId="7" fillId="0" borderId="0"/>
    <xf numFmtId="0" fontId="7" fillId="0" borderId="0"/>
    <xf numFmtId="0" fontId="11" fillId="0" borderId="0"/>
    <xf numFmtId="0" fontId="7" fillId="0" borderId="0"/>
    <xf numFmtId="0" fontId="7" fillId="0" borderId="0"/>
    <xf numFmtId="0" fontId="10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7" fillId="0" borderId="0"/>
    <xf numFmtId="0" fontId="11" fillId="0" borderId="0"/>
    <xf numFmtId="168" fontId="87" fillId="0" borderId="0"/>
    <xf numFmtId="168" fontId="87" fillId="0" borderId="0"/>
    <xf numFmtId="0" fontId="7" fillId="0" borderId="0"/>
    <xf numFmtId="0" fontId="7" fillId="0" borderId="0"/>
    <xf numFmtId="0" fontId="88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37" fontId="89" fillId="0" borderId="0"/>
    <xf numFmtId="37" fontId="89" fillId="0" borderId="0"/>
    <xf numFmtId="0" fontId="90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12" fillId="0" borderId="0"/>
    <xf numFmtId="0" fontId="66" fillId="0" borderId="0"/>
    <xf numFmtId="0" fontId="86" fillId="0" borderId="0"/>
    <xf numFmtId="0" fontId="86" fillId="0" borderId="0"/>
    <xf numFmtId="0" fontId="86" fillId="0" borderId="0"/>
    <xf numFmtId="0" fontId="86" fillId="0" borderId="0"/>
    <xf numFmtId="0" fontId="63" fillId="0" borderId="0"/>
    <xf numFmtId="0" fontId="63" fillId="0" borderId="0"/>
    <xf numFmtId="0" fontId="63" fillId="0" borderId="0"/>
    <xf numFmtId="0" fontId="6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12" fillId="0" borderId="0"/>
    <xf numFmtId="0" fontId="12" fillId="0" borderId="0"/>
    <xf numFmtId="0" fontId="12" fillId="0" borderId="0"/>
    <xf numFmtId="0" fontId="53" fillId="0" borderId="0"/>
    <xf numFmtId="0" fontId="53" fillId="0" borderId="0"/>
    <xf numFmtId="0" fontId="53" fillId="0" borderId="0"/>
    <xf numFmtId="0" fontId="53" fillId="0" borderId="0"/>
    <xf numFmtId="0" fontId="53" fillId="8" borderId="15" applyNumberFormat="0" applyFont="0" applyAlignment="0" applyProtection="0"/>
    <xf numFmtId="0" fontId="53" fillId="8" borderId="15" applyNumberFormat="0" applyFont="0" applyAlignment="0" applyProtection="0"/>
    <xf numFmtId="0" fontId="53" fillId="8" borderId="15" applyNumberFormat="0" applyFont="0" applyAlignment="0" applyProtection="0"/>
    <xf numFmtId="0" fontId="53" fillId="8" borderId="15" applyNumberFormat="0" applyFont="0" applyAlignment="0" applyProtection="0"/>
    <xf numFmtId="0" fontId="53" fillId="8" borderId="15" applyNumberFormat="0" applyFont="0" applyAlignment="0" applyProtection="0"/>
    <xf numFmtId="0" fontId="53" fillId="8" borderId="15" applyNumberFormat="0" applyFont="0" applyAlignment="0" applyProtection="0"/>
    <xf numFmtId="0" fontId="53" fillId="8" borderId="15" applyNumberFormat="0" applyFont="0" applyAlignment="0" applyProtection="0"/>
    <xf numFmtId="0" fontId="54" fillId="56" borderId="24" applyNumberFormat="0" applyFont="0" applyAlignment="0" applyProtection="0"/>
    <xf numFmtId="0" fontId="54" fillId="56" borderId="24" applyNumberFormat="0" applyFont="0" applyAlignment="0" applyProtection="0"/>
    <xf numFmtId="0" fontId="91" fillId="6" borderId="12" applyNumberFormat="0" applyAlignment="0" applyProtection="0"/>
    <xf numFmtId="0" fontId="91" fillId="6" borderId="12" applyNumberFormat="0" applyAlignment="0" applyProtection="0"/>
    <xf numFmtId="0" fontId="91" fillId="6" borderId="12" applyNumberFormat="0" applyAlignment="0" applyProtection="0"/>
    <xf numFmtId="0" fontId="91" fillId="6" borderId="12" applyNumberFormat="0" applyAlignment="0" applyProtection="0"/>
    <xf numFmtId="0" fontId="91" fillId="6" borderId="12" applyNumberFormat="0" applyAlignment="0" applyProtection="0"/>
    <xf numFmtId="0" fontId="91" fillId="6" borderId="12" applyNumberFormat="0" applyAlignment="0" applyProtection="0"/>
    <xf numFmtId="0" fontId="91" fillId="6" borderId="12" applyNumberFormat="0" applyAlignment="0" applyProtection="0"/>
    <xf numFmtId="0" fontId="92" fillId="52" borderId="25" applyNumberFormat="0" applyAlignment="0" applyProtection="0"/>
    <xf numFmtId="0" fontId="92" fillId="52" borderId="25" applyNumberFormat="0" applyAlignment="0" applyProtection="0"/>
    <xf numFmtId="9" fontId="11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54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8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5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29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3" fillId="0" borderId="16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2" fillId="52" borderId="25" applyNumberFormat="0" applyAlignment="0" applyProtection="0"/>
    <xf numFmtId="0" fontId="92" fillId="52" borderId="25" applyNumberFormat="0" applyAlignment="0" applyProtection="0"/>
    <xf numFmtId="0" fontId="54" fillId="56" borderId="24" applyNumberFormat="0" applyFont="0" applyAlignment="0" applyProtection="0"/>
    <xf numFmtId="0" fontId="54" fillId="56" borderId="24" applyNumberFormat="0" applyFont="0" applyAlignment="0" applyProtection="0"/>
    <xf numFmtId="0" fontId="81" fillId="38" borderId="17" applyNumberFormat="0" applyAlignment="0" applyProtection="0"/>
    <xf numFmtId="0" fontId="81" fillId="38" borderId="17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94" fillId="0" borderId="27" applyNumberFormat="0" applyFill="0" applyAlignment="0" applyProtection="0"/>
    <xf numFmtId="0" fontId="92" fillId="52" borderId="25" applyNumberFormat="0" applyAlignment="0" applyProtection="0"/>
    <xf numFmtId="0" fontId="92" fillId="52" borderId="25" applyNumberFormat="0" applyAlignment="0" applyProtection="0"/>
    <xf numFmtId="0" fontId="54" fillId="56" borderId="24" applyNumberFormat="0" applyFont="0" applyAlignment="0" applyProtection="0"/>
    <xf numFmtId="0" fontId="54" fillId="56" borderId="24" applyNumberFormat="0" applyFont="0" applyAlignment="0" applyProtection="0"/>
    <xf numFmtId="0" fontId="81" fillId="38" borderId="17" applyNumberFormat="0" applyAlignment="0" applyProtection="0"/>
    <xf numFmtId="0" fontId="81" fillId="38" borderId="17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81" fillId="38" borderId="17" applyNumberFormat="0" applyAlignment="0" applyProtection="0"/>
    <xf numFmtId="0" fontId="81" fillId="38" borderId="17" applyNumberFormat="0" applyAlignment="0" applyProtection="0"/>
    <xf numFmtId="0" fontId="81" fillId="38" borderId="17" applyNumberFormat="0" applyAlignment="0" applyProtection="0"/>
    <xf numFmtId="0" fontId="81" fillId="38" borderId="17" applyNumberFormat="0" applyAlignment="0" applyProtection="0"/>
    <xf numFmtId="0" fontId="54" fillId="56" borderId="24" applyNumberFormat="0" applyFont="0" applyAlignment="0" applyProtection="0"/>
    <xf numFmtId="0" fontId="54" fillId="56" borderId="24" applyNumberFormat="0" applyFont="0" applyAlignment="0" applyProtection="0"/>
    <xf numFmtId="0" fontId="54" fillId="56" borderId="24" applyNumberFormat="0" applyFont="0" applyAlignment="0" applyProtection="0"/>
    <xf numFmtId="0" fontId="54" fillId="56" borderId="24" applyNumberFormat="0" applyFont="0" applyAlignment="0" applyProtection="0"/>
    <xf numFmtId="0" fontId="92" fillId="52" borderId="25" applyNumberFormat="0" applyAlignment="0" applyProtection="0"/>
    <xf numFmtId="0" fontId="92" fillId="52" borderId="25" applyNumberFormat="0" applyAlignment="0" applyProtection="0"/>
    <xf numFmtId="0" fontId="92" fillId="52" borderId="25" applyNumberFormat="0" applyAlignment="0" applyProtection="0"/>
    <xf numFmtId="0" fontId="92" fillId="52" borderId="25" applyNumberFormat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2" fillId="52" borderId="25" applyNumberFormat="0" applyAlignment="0" applyProtection="0"/>
    <xf numFmtId="0" fontId="92" fillId="52" borderId="25" applyNumberFormat="0" applyAlignment="0" applyProtection="0"/>
    <xf numFmtId="0" fontId="54" fillId="56" borderId="24" applyNumberFormat="0" applyFont="0" applyAlignment="0" applyProtection="0"/>
    <xf numFmtId="0" fontId="54" fillId="56" borderId="24" applyNumberFormat="0" applyFont="0" applyAlignment="0" applyProtection="0"/>
    <xf numFmtId="0" fontId="81" fillId="38" borderId="17" applyNumberFormat="0" applyAlignment="0" applyProtection="0"/>
    <xf numFmtId="0" fontId="81" fillId="38" borderId="17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60" fillId="52" borderId="17" applyNumberFormat="0" applyAlignment="0" applyProtection="0"/>
    <xf numFmtId="0" fontId="81" fillId="38" borderId="17" applyNumberFormat="0" applyAlignment="0" applyProtection="0"/>
    <xf numFmtId="0" fontId="81" fillId="38" borderId="17" applyNumberFormat="0" applyAlignment="0" applyProtection="0"/>
    <xf numFmtId="0" fontId="81" fillId="38" borderId="17" applyNumberFormat="0" applyAlignment="0" applyProtection="0"/>
    <xf numFmtId="0" fontId="81" fillId="38" borderId="17" applyNumberFormat="0" applyAlignment="0" applyProtection="0"/>
    <xf numFmtId="0" fontId="54" fillId="56" borderId="24" applyNumberFormat="0" applyFont="0" applyAlignment="0" applyProtection="0"/>
    <xf numFmtId="0" fontId="54" fillId="56" borderId="24" applyNumberFormat="0" applyFont="0" applyAlignment="0" applyProtection="0"/>
    <xf numFmtId="0" fontId="54" fillId="56" borderId="24" applyNumberFormat="0" applyFont="0" applyAlignment="0" applyProtection="0"/>
    <xf numFmtId="0" fontId="54" fillId="56" borderId="24" applyNumberFormat="0" applyFont="0" applyAlignment="0" applyProtection="0"/>
    <xf numFmtId="0" fontId="92" fillId="52" borderId="25" applyNumberFormat="0" applyAlignment="0" applyProtection="0"/>
    <xf numFmtId="0" fontId="92" fillId="52" borderId="25" applyNumberFormat="0" applyAlignment="0" applyProtection="0"/>
    <xf numFmtId="0" fontId="92" fillId="52" borderId="25" applyNumberFormat="0" applyAlignment="0" applyProtection="0"/>
    <xf numFmtId="0" fontId="92" fillId="52" borderId="25" applyNumberFormat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94" fillId="0" borderId="27" applyNumberFormat="0" applyFill="0" applyAlignment="0" applyProtection="0"/>
    <xf numFmtId="0" fontId="10" fillId="0" borderId="0"/>
    <xf numFmtId="0" fontId="88" fillId="0" borderId="0"/>
    <xf numFmtId="0" fontId="102" fillId="0" borderId="0"/>
    <xf numFmtId="43" fontId="102" fillId="0" borderId="0" applyFont="0" applyFill="0" applyBorder="0" applyAlignment="0" applyProtection="0"/>
    <xf numFmtId="0" fontId="102" fillId="0" borderId="0"/>
    <xf numFmtId="43" fontId="102" fillId="0" borderId="0" applyFont="0" applyFill="0" applyBorder="0" applyAlignment="0" applyProtection="0"/>
    <xf numFmtId="0" fontId="10" fillId="0" borderId="0"/>
    <xf numFmtId="0" fontId="102" fillId="0" borderId="0"/>
    <xf numFmtId="43" fontId="102" fillId="0" borderId="0" applyFont="0" applyFill="0" applyBorder="0" applyAlignment="0" applyProtection="0"/>
    <xf numFmtId="43" fontId="51" fillId="0" borderId="0" applyFont="0" applyFill="0" applyBorder="0" applyAlignment="0" applyProtection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7" fillId="0" borderId="0"/>
    <xf numFmtId="44" fontId="7" fillId="0" borderId="0" applyFont="0" applyFill="0" applyBorder="0" applyAlignment="0" applyProtection="0"/>
    <xf numFmtId="0" fontId="7" fillId="10" borderId="0" applyNumberFormat="0" applyBorder="0" applyAlignment="0" applyProtection="0"/>
    <xf numFmtId="0" fontId="7" fillId="11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2" borderId="0" applyNumberFormat="0" applyBorder="0" applyAlignment="0" applyProtection="0"/>
    <xf numFmtId="0" fontId="7" fillId="23" borderId="0" applyNumberFormat="0" applyBorder="0" applyAlignment="0" applyProtection="0"/>
    <xf numFmtId="0" fontId="7" fillId="26" borderId="0" applyNumberFormat="0" applyBorder="0" applyAlignment="0" applyProtection="0"/>
    <xf numFmtId="0" fontId="7" fillId="27" borderId="0" applyNumberFormat="0" applyBorder="0" applyAlignment="0" applyProtection="0"/>
    <xf numFmtId="0" fontId="7" fillId="30" borderId="0" applyNumberFormat="0" applyBorder="0" applyAlignment="0" applyProtection="0"/>
    <xf numFmtId="0" fontId="7" fillId="31" borderId="0" applyNumberFormat="0" applyBorder="0" applyAlignment="0" applyProtection="0"/>
    <xf numFmtId="0" fontId="79" fillId="0" borderId="0" applyNumberFormat="0" applyFill="0" applyBorder="0" applyAlignment="0" applyProtection="0">
      <alignment vertical="top"/>
      <protection locked="0"/>
    </xf>
    <xf numFmtId="0" fontId="7" fillId="0" borderId="0"/>
    <xf numFmtId="43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88" fillId="0" borderId="0"/>
    <xf numFmtId="0" fontId="102" fillId="0" borderId="0"/>
    <xf numFmtId="0" fontId="102" fillId="0" borderId="0"/>
    <xf numFmtId="43" fontId="102" fillId="0" borderId="0" applyFont="0" applyFill="0" applyBorder="0" applyAlignment="0" applyProtection="0"/>
    <xf numFmtId="0" fontId="102" fillId="0" borderId="0"/>
    <xf numFmtId="44" fontId="10" fillId="0" borderId="0" applyFont="0" applyFill="0" applyBorder="0" applyAlignment="0" applyProtection="0"/>
    <xf numFmtId="44" fontId="103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" borderId="15" applyNumberFormat="0" applyFont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6" fillId="0" borderId="0"/>
    <xf numFmtId="44" fontId="6" fillId="0" borderId="0" applyFont="0" applyFill="0" applyBorder="0" applyAlignment="0" applyProtection="0"/>
    <xf numFmtId="0" fontId="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30" borderId="0" applyNumberFormat="0" applyBorder="0" applyAlignment="0" applyProtection="0"/>
    <xf numFmtId="0" fontId="6" fillId="31" borderId="0" applyNumberFormat="0" applyBorder="0" applyAlignment="0" applyProtection="0"/>
    <xf numFmtId="9" fontId="10" fillId="0" borderId="0" applyFont="0" applyFill="0" applyBorder="0" applyAlignment="0" applyProtection="0"/>
    <xf numFmtId="0" fontId="6" fillId="0" borderId="0"/>
    <xf numFmtId="43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8" borderId="1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8" borderId="15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105" fillId="0" borderId="0" applyNumberFormat="0" applyFill="0" applyBorder="0" applyAlignment="0" applyProtection="0"/>
    <xf numFmtId="0" fontId="10" fillId="0" borderId="0"/>
    <xf numFmtId="0" fontId="5" fillId="0" borderId="0"/>
    <xf numFmtId="0" fontId="5" fillId="8" borderId="15" applyNumberFormat="0" applyFont="0" applyAlignment="0" applyProtection="0"/>
    <xf numFmtId="0" fontId="10" fillId="0" borderId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5" applyNumberFormat="0" applyFont="0" applyAlignment="0" applyProtection="0"/>
    <xf numFmtId="0" fontId="5" fillId="0" borderId="0"/>
    <xf numFmtId="43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5" applyNumberFormat="0" applyFont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0" fontId="5" fillId="8" borderId="15" applyNumberFormat="0" applyFont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8" borderId="15" applyNumberFormat="0" applyFont="0" applyAlignment="0" applyProtection="0"/>
    <xf numFmtId="0" fontId="5" fillId="0" borderId="0"/>
    <xf numFmtId="44" fontId="5" fillId="0" borderId="0" applyFont="0" applyFill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5" fillId="0" borderId="0"/>
    <xf numFmtId="43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" fillId="8" borderId="15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5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5" applyNumberFormat="0" applyFont="0" applyAlignment="0" applyProtection="0"/>
    <xf numFmtId="0" fontId="10" fillId="0" borderId="0"/>
    <xf numFmtId="43" fontId="10" fillId="0" borderId="0" applyFont="0" applyFill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5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5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5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8" borderId="15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10" fillId="0" borderId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7" borderId="0" applyNumberFormat="0" applyBorder="0" applyAlignment="0" applyProtection="0"/>
    <xf numFmtId="0" fontId="29" fillId="38" borderId="0" applyNumberFormat="0" applyBorder="0" applyAlignment="0" applyProtection="0"/>
    <xf numFmtId="0" fontId="29" fillId="39" borderId="0" applyNumberFormat="0" applyBorder="0" applyAlignment="0" applyProtection="0"/>
    <xf numFmtId="0" fontId="29" fillId="40" borderId="0" applyNumberFormat="0" applyBorder="0" applyAlignment="0" applyProtection="0"/>
    <xf numFmtId="0" fontId="29" fillId="41" borderId="0" applyNumberFormat="0" applyBorder="0" applyAlignment="0" applyProtection="0"/>
    <xf numFmtId="0" fontId="29" fillId="36" borderId="0" applyNumberFormat="0" applyBorder="0" applyAlignment="0" applyProtection="0"/>
    <xf numFmtId="0" fontId="29" fillId="39" borderId="0" applyNumberFormat="0" applyBorder="0" applyAlignment="0" applyProtection="0"/>
    <xf numFmtId="0" fontId="29" fillId="42" borderId="0" applyNumberFormat="0" applyBorder="0" applyAlignment="0" applyProtection="0"/>
    <xf numFmtId="0" fontId="45" fillId="56" borderId="24" applyNumberFormat="0" applyFont="0" applyAlignment="0" applyProtection="0"/>
    <xf numFmtId="0" fontId="4" fillId="0" borderId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0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9" fontId="4" fillId="0" borderId="0" applyFont="0" applyFill="0" applyBorder="0" applyAlignment="0" applyProtection="0"/>
    <xf numFmtId="0" fontId="4" fillId="8" borderId="15" applyNumberFormat="0" applyFont="0" applyAlignment="0" applyProtection="0"/>
    <xf numFmtId="0" fontId="4" fillId="0" borderId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5" applyNumberFormat="0" applyFont="0" applyAlignment="0" applyProtection="0"/>
    <xf numFmtId="0" fontId="4" fillId="0" borderId="0"/>
    <xf numFmtId="44" fontId="4" fillId="0" borderId="0" applyFont="0" applyFill="0" applyBorder="0" applyAlignment="0" applyProtection="0"/>
    <xf numFmtId="0" fontId="4" fillId="8" borderId="15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10" fillId="0" borderId="0"/>
    <xf numFmtId="44" fontId="4" fillId="0" borderId="0" applyFont="0" applyFill="0" applyBorder="0" applyAlignment="0" applyProtection="0"/>
    <xf numFmtId="0" fontId="4" fillId="8" borderId="15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4" fillId="8" borderId="15" applyNumberFormat="0" applyFont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" fillId="10" borderId="0" applyNumberFormat="0" applyBorder="0" applyAlignment="0" applyProtection="0"/>
    <xf numFmtId="0" fontId="3" fillId="31" borderId="0" applyNumberFormat="0" applyBorder="0" applyAlignment="0" applyProtection="0"/>
    <xf numFmtId="0" fontId="3" fillId="22" borderId="0" applyNumberFormat="0" applyBorder="0" applyAlignment="0" applyProtection="0"/>
    <xf numFmtId="0" fontId="3" fillId="27" borderId="0" applyNumberFormat="0" applyBorder="0" applyAlignment="0" applyProtection="0"/>
    <xf numFmtId="0" fontId="3" fillId="18" borderId="0" applyNumberFormat="0" applyBorder="0" applyAlignment="0" applyProtection="0"/>
    <xf numFmtId="0" fontId="3" fillId="19" borderId="0" applyNumberFormat="0" applyBorder="0" applyAlignment="0" applyProtection="0"/>
    <xf numFmtId="0" fontId="3" fillId="26" borderId="0" applyNumberFormat="0" applyBorder="0" applyAlignment="0" applyProtection="0"/>
    <xf numFmtId="0" fontId="3" fillId="15" borderId="0" applyNumberFormat="0" applyBorder="0" applyAlignment="0" applyProtection="0"/>
    <xf numFmtId="0" fontId="3" fillId="8" borderId="15" applyNumberFormat="0" applyFont="0" applyAlignment="0" applyProtection="0"/>
    <xf numFmtId="0" fontId="3" fillId="23" borderId="0" applyNumberFormat="0" applyBorder="0" applyAlignment="0" applyProtection="0"/>
    <xf numFmtId="0" fontId="3" fillId="30" borderId="0" applyNumberFormat="0" applyBorder="0" applyAlignment="0" applyProtection="0"/>
    <xf numFmtId="0" fontId="3" fillId="14" borderId="0" applyNumberFormat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11" borderId="0" applyNumberFormat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3" fillId="0" borderId="0"/>
    <xf numFmtId="0" fontId="10" fillId="0" borderId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8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109" fillId="0" borderId="0"/>
    <xf numFmtId="0" fontId="110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11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44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0" fillId="0" borderId="0"/>
    <xf numFmtId="0" fontId="12" fillId="0" borderId="0"/>
    <xf numFmtId="9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66" fillId="0" borderId="0" applyFont="0" applyFill="0" applyBorder="0" applyAlignment="0" applyProtection="0"/>
    <xf numFmtId="0" fontId="11" fillId="0" borderId="0"/>
    <xf numFmtId="9" fontId="10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86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" fillId="0" borderId="0"/>
    <xf numFmtId="0" fontId="3" fillId="8" borderId="15" applyNumberFormat="0" applyFont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4" fontId="12" fillId="0" borderId="0" applyFont="0" applyFill="0" applyBorder="0" applyAlignment="0" applyProtection="0"/>
    <xf numFmtId="0" fontId="12" fillId="0" borderId="0"/>
    <xf numFmtId="9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44" fontId="10" fillId="0" borderId="0" applyFont="0" applyFill="0" applyBorder="0" applyAlignment="0" applyProtection="0"/>
    <xf numFmtId="0" fontId="10" fillId="0" borderId="0"/>
    <xf numFmtId="43" fontId="12" fillId="0" borderId="0" applyFont="0" applyFill="0" applyBorder="0" applyAlignment="0" applyProtection="0"/>
    <xf numFmtId="44" fontId="12" fillId="0" borderId="0" applyFont="0" applyFill="0" applyBorder="0" applyAlignment="0" applyProtection="0"/>
    <xf numFmtId="9" fontId="12" fillId="0" borderId="0" applyFont="0" applyFill="0" applyBorder="0" applyAlignment="0" applyProtection="0"/>
    <xf numFmtId="0" fontId="10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0" borderId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8" fillId="0" borderId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4" fontId="108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8" fillId="0" borderId="0"/>
    <xf numFmtId="0" fontId="108" fillId="0" borderId="0" applyNumberFormat="0" applyFill="0" applyBorder="0" applyAlignment="0" applyProtection="0"/>
    <xf numFmtId="0" fontId="10" fillId="0" borderId="0"/>
    <xf numFmtId="43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88" fillId="0" borderId="0"/>
    <xf numFmtId="0" fontId="2" fillId="0" borderId="0"/>
    <xf numFmtId="0" fontId="109" fillId="0" borderId="0"/>
    <xf numFmtId="0" fontId="12" fillId="0" borderId="0"/>
    <xf numFmtId="0" fontId="110" fillId="0" borderId="0"/>
    <xf numFmtId="0" fontId="10" fillId="0" borderId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30" borderId="0" applyNumberFormat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30" fillId="69" borderId="0" applyNumberFormat="0" applyBorder="0" applyAlignment="0" applyProtection="0"/>
    <xf numFmtId="0" fontId="30" fillId="73" borderId="0" applyNumberFormat="0" applyBorder="0" applyAlignment="0" applyProtection="0"/>
    <xf numFmtId="0" fontId="30" fillId="61" borderId="0" applyNumberFormat="0" applyBorder="0" applyAlignment="0" applyProtection="0"/>
    <xf numFmtId="174" fontId="115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9" fillId="65" borderId="0" applyNumberFormat="0" applyBorder="0" applyAlignment="0" applyProtection="0"/>
    <xf numFmtId="0" fontId="2" fillId="11" borderId="0" applyNumberFormat="0" applyBorder="0" applyAlignment="0" applyProtection="0"/>
    <xf numFmtId="0" fontId="29" fillId="59" borderId="0" applyNumberFormat="0" applyBorder="0" applyAlignment="0" applyProtection="0"/>
    <xf numFmtId="0" fontId="30" fillId="74" borderId="0" applyNumberFormat="0" applyBorder="0" applyAlignment="0" applyProtection="0"/>
    <xf numFmtId="0" fontId="29" fillId="66" borderId="0" applyNumberFormat="0" applyBorder="0" applyAlignment="0" applyProtection="0"/>
    <xf numFmtId="0" fontId="2" fillId="19" borderId="0" applyNumberFormat="0" applyBorder="0" applyAlignment="0" applyProtection="0"/>
    <xf numFmtId="173" fontId="109" fillId="0" borderId="0">
      <alignment horizontal="right"/>
    </xf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10" fillId="0" borderId="0"/>
    <xf numFmtId="0" fontId="2" fillId="0" borderId="0"/>
    <xf numFmtId="0" fontId="2" fillId="8" borderId="15" applyNumberFormat="0" applyFont="0" applyAlignment="0" applyProtection="0"/>
    <xf numFmtId="0" fontId="10" fillId="0" borderId="0" applyNumberFormat="0" applyFill="0" applyBorder="0" applyAlignment="0" applyProtection="0"/>
    <xf numFmtId="0" fontId="88" fillId="0" borderId="0"/>
    <xf numFmtId="0" fontId="102" fillId="0" borderId="0"/>
    <xf numFmtId="0" fontId="29" fillId="68" borderId="0" applyNumberFormat="0" applyBorder="0" applyAlignment="0" applyProtection="0"/>
    <xf numFmtId="0" fontId="30" fillId="72" borderId="0" applyNumberFormat="0" applyBorder="0" applyAlignment="0" applyProtection="0"/>
    <xf numFmtId="0" fontId="2" fillId="0" borderId="0"/>
    <xf numFmtId="0" fontId="30" fillId="59" borderId="0" applyNumberFormat="0" applyBorder="0" applyAlignment="0" applyProtection="0"/>
    <xf numFmtId="0" fontId="29" fillId="67" borderId="0" applyNumberFormat="0" applyBorder="0" applyAlignment="0" applyProtection="0"/>
    <xf numFmtId="41" fontId="10" fillId="0" borderId="0"/>
    <xf numFmtId="166" fontId="118" fillId="0" borderId="0">
      <protection locked="0"/>
    </xf>
    <xf numFmtId="0" fontId="35" fillId="79" borderId="18" applyNumberFormat="0" applyAlignment="0" applyProtection="0"/>
    <xf numFmtId="0" fontId="30" fillId="76" borderId="0" applyNumberFormat="0" applyBorder="0" applyAlignment="0" applyProtection="0"/>
    <xf numFmtId="44" fontId="2" fillId="0" borderId="0" applyFont="0" applyFill="0" applyBorder="0" applyAlignment="0" applyProtection="0"/>
    <xf numFmtId="0" fontId="34" fillId="78" borderId="17" applyNumberFormat="0" applyAlignment="0" applyProtection="0"/>
    <xf numFmtId="0" fontId="30" fillId="73" borderId="0" applyNumberFormat="0" applyBorder="0" applyAlignment="0" applyProtection="0"/>
    <xf numFmtId="44" fontId="10" fillId="0" borderId="0" applyFont="0" applyFill="0" applyBorder="0" applyAlignment="0" applyProtection="0"/>
    <xf numFmtId="3" fontId="10" fillId="0" borderId="0"/>
    <xf numFmtId="0" fontId="30" fillId="72" borderId="0" applyNumberFormat="0" applyBorder="0" applyAlignment="0" applyProtection="0"/>
    <xf numFmtId="38" fontId="11" fillId="78" borderId="0" applyNumberFormat="0" applyBorder="0" applyAlignment="0" applyProtection="0"/>
    <xf numFmtId="44" fontId="10" fillId="0" borderId="0" applyFont="0" applyFill="0" applyBorder="0" applyAlignment="0" applyProtection="0"/>
    <xf numFmtId="0" fontId="30" fillId="75" borderId="0" applyNumberFormat="0" applyBorder="0" applyAlignment="0" applyProtection="0"/>
    <xf numFmtId="166" fontId="118" fillId="0" borderId="0">
      <protection locked="0"/>
    </xf>
    <xf numFmtId="4" fontId="109" fillId="0" borderId="0"/>
    <xf numFmtId="39" fontId="16" fillId="0" borderId="40">
      <alignment horizontal="left" indent="1"/>
    </xf>
    <xf numFmtId="0" fontId="30" fillId="60" borderId="0" applyNumberFormat="0" applyBorder="0" applyAlignment="0" applyProtection="0"/>
    <xf numFmtId="43" fontId="10" fillId="0" borderId="0" applyFont="0" applyFill="0" applyBorder="0" applyAlignment="0" applyProtection="0"/>
    <xf numFmtId="175" fontId="115" fillId="0" borderId="0" applyFont="0" applyFill="0" applyBorder="0" applyAlignment="0" applyProtection="0"/>
    <xf numFmtId="0" fontId="29" fillId="70" borderId="0" applyNumberFormat="0" applyBorder="0" applyAlignment="0" applyProtection="0"/>
    <xf numFmtId="0" fontId="29" fillId="69" borderId="0" applyNumberFormat="0" applyBorder="0" applyAlignment="0" applyProtection="0"/>
    <xf numFmtId="0" fontId="120" fillId="81" borderId="0">
      <alignment horizontal="right"/>
      <protection locked="0"/>
    </xf>
    <xf numFmtId="44" fontId="10" fillId="0" borderId="0" applyFont="0" applyFill="0" applyBorder="0" applyAlignment="0" applyProtection="0"/>
    <xf numFmtId="0" fontId="114" fillId="0" borderId="37">
      <alignment horizontal="left" vertical="center"/>
    </xf>
    <xf numFmtId="44" fontId="29" fillId="0" borderId="0" applyFont="0" applyFill="0" applyBorder="0" applyAlignment="0" applyProtection="0"/>
    <xf numFmtId="0" fontId="119" fillId="80" borderId="38" applyAlignment="0">
      <alignment horizontal="right"/>
      <protection locked="0"/>
    </xf>
    <xf numFmtId="2" fontId="120" fillId="81" borderId="0">
      <alignment horizontal="right"/>
      <protection locked="0"/>
    </xf>
    <xf numFmtId="177" fontId="10" fillId="0" borderId="0" applyFont="0" applyFill="0" applyBorder="0" applyAlignment="0" applyProtection="0"/>
    <xf numFmtId="0" fontId="10" fillId="0" borderId="0"/>
    <xf numFmtId="0" fontId="30" fillId="71" borderId="0" applyNumberFormat="0" applyBorder="0" applyAlignment="0" applyProtection="0"/>
    <xf numFmtId="0" fontId="114" fillId="0" borderId="29" applyNumberFormat="0" applyAlignment="0" applyProtection="0">
      <alignment horizontal="left" vertical="center"/>
    </xf>
    <xf numFmtId="0" fontId="38" fillId="64" borderId="0" applyNumberFormat="0" applyBorder="0" applyAlignment="0" applyProtection="0"/>
    <xf numFmtId="39" fontId="109" fillId="82" borderId="0">
      <alignment horizontal="right"/>
    </xf>
    <xf numFmtId="166" fontId="118" fillId="0" borderId="0">
      <protection locked="0"/>
    </xf>
    <xf numFmtId="44" fontId="133" fillId="0" borderId="0" applyFont="0" applyFill="0" applyBorder="0" applyAlignment="0" applyProtection="0"/>
    <xf numFmtId="166" fontId="118" fillId="0" borderId="0">
      <protection locked="0"/>
    </xf>
    <xf numFmtId="43" fontId="133" fillId="0" borderId="0" applyFont="0" applyFill="0" applyBorder="0" applyAlignment="0" applyProtection="0"/>
    <xf numFmtId="0" fontId="117" fillId="0" borderId="0"/>
    <xf numFmtId="3" fontId="10" fillId="0" borderId="0"/>
    <xf numFmtId="0" fontId="32" fillId="63" borderId="0" applyNumberFormat="0" applyBorder="0" applyAlignment="0" applyProtection="0"/>
    <xf numFmtId="176" fontId="115" fillId="0" borderId="0" applyFont="0" applyFill="0" applyBorder="0" applyAlignment="0" applyProtection="0"/>
    <xf numFmtId="37" fontId="116" fillId="77" borderId="0" applyNumberFormat="0">
      <protection locked="0"/>
    </xf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9" fillId="64" borderId="0" applyNumberFormat="0" applyBorder="0" applyAlignment="0" applyProtection="0"/>
    <xf numFmtId="0" fontId="29" fillId="63" borderId="0" applyNumberFormat="0" applyBorder="0" applyAlignment="0" applyProtection="0"/>
    <xf numFmtId="0" fontId="29" fillId="62" borderId="0" applyNumberFormat="0" applyBorder="0" applyAlignment="0" applyProtection="0"/>
    <xf numFmtId="5" fontId="109" fillId="0" borderId="0">
      <alignment horizontal="right"/>
    </xf>
    <xf numFmtId="0" fontId="2" fillId="0" borderId="0"/>
    <xf numFmtId="0" fontId="2" fillId="31" borderId="0" applyNumberFormat="0" applyBorder="0" applyAlignment="0" applyProtection="0"/>
    <xf numFmtId="0" fontId="29" fillId="68" borderId="0" applyNumberFormat="0" applyBorder="0" applyAlignment="0" applyProtection="0"/>
    <xf numFmtId="0" fontId="29" fillId="65" borderId="0" applyNumberFormat="0" applyBorder="0" applyAlignment="0" applyProtection="0"/>
    <xf numFmtId="0" fontId="2" fillId="15" borderId="0" applyNumberFormat="0" applyBorder="0" applyAlignment="0" applyProtection="0"/>
    <xf numFmtId="178" fontId="113" fillId="0" borderId="0" applyFont="0" applyFill="0" applyBorder="0" applyAlignment="0" applyProtection="0">
      <alignment horizontal="left"/>
    </xf>
    <xf numFmtId="0" fontId="134" fillId="0" borderId="0" applyNumberFormat="0" applyFill="0" applyBorder="0" applyAlignment="0" applyProtection="0"/>
    <xf numFmtId="0" fontId="121" fillId="0" borderId="0" applyNumberFormat="0" applyFill="0" applyBorder="0" applyAlignment="0" applyProtection="0">
      <alignment vertical="top"/>
      <protection locked="0"/>
    </xf>
    <xf numFmtId="0" fontId="122" fillId="0" borderId="0" applyNumberFormat="0" applyFill="0" applyBorder="0" applyAlignment="0" applyProtection="0">
      <alignment vertical="top"/>
      <protection locked="0"/>
    </xf>
    <xf numFmtId="10" fontId="11" fillId="83" borderId="2" applyNumberFormat="0" applyBorder="0" applyAlignment="0" applyProtection="0"/>
    <xf numFmtId="0" fontId="20" fillId="5" borderId="11" applyNumberFormat="0" applyAlignment="0" applyProtection="0"/>
    <xf numFmtId="0" fontId="42" fillId="67" borderId="17" applyNumberFormat="0" applyAlignment="0" applyProtection="0"/>
    <xf numFmtId="0" fontId="42" fillId="67" borderId="17" applyNumberFormat="0" applyAlignment="0" applyProtection="0"/>
    <xf numFmtId="0" fontId="42" fillId="67" borderId="17" applyNumberFormat="0" applyAlignment="0" applyProtection="0"/>
    <xf numFmtId="0" fontId="42" fillId="67" borderId="17" applyNumberFormat="0" applyAlignment="0" applyProtection="0"/>
    <xf numFmtId="0" fontId="42" fillId="67" borderId="17" applyNumberFormat="0" applyAlignment="0" applyProtection="0"/>
    <xf numFmtId="0" fontId="42" fillId="67" borderId="17" applyNumberFormat="0" applyAlignment="0" applyProtection="0"/>
    <xf numFmtId="0" fontId="42" fillId="67" borderId="17" applyNumberFormat="0" applyAlignment="0" applyProtection="0"/>
    <xf numFmtId="0" fontId="42" fillId="67" borderId="17" applyNumberFormat="0" applyAlignment="0" applyProtection="0"/>
    <xf numFmtId="3" fontId="123" fillId="78" borderId="0">
      <protection locked="0"/>
    </xf>
    <xf numFmtId="4" fontId="123" fillId="78" borderId="0">
      <protection locked="0"/>
    </xf>
    <xf numFmtId="0" fontId="44" fillId="84" borderId="0" applyNumberFormat="0" applyBorder="0" applyAlignment="0" applyProtection="0"/>
    <xf numFmtId="43" fontId="10" fillId="0" borderId="0"/>
    <xf numFmtId="179" fontId="124" fillId="0" borderId="0"/>
    <xf numFmtId="37" fontId="113" fillId="82" borderId="0" applyFill="0"/>
    <xf numFmtId="37" fontId="113" fillId="82" borderId="0" applyFill="0"/>
    <xf numFmtId="37" fontId="113" fillId="82" borderId="0" applyFill="0"/>
    <xf numFmtId="37" fontId="113" fillId="82" borderId="0" applyFill="0"/>
    <xf numFmtId="37" fontId="113" fillId="82" borderId="0" applyFill="0"/>
    <xf numFmtId="0" fontId="133" fillId="0" borderId="0"/>
    <xf numFmtId="0" fontId="2" fillId="0" borderId="0"/>
    <xf numFmtId="0" fontId="109" fillId="0" borderId="0"/>
    <xf numFmtId="0" fontId="10" fillId="0" borderId="0"/>
    <xf numFmtId="0" fontId="113" fillId="0" borderId="0"/>
    <xf numFmtId="41" fontId="10" fillId="0" borderId="0">
      <alignment vertical="top"/>
    </xf>
    <xf numFmtId="0" fontId="135" fillId="0" borderId="0"/>
    <xf numFmtId="37" fontId="113" fillId="82" borderId="0" applyFill="0"/>
    <xf numFmtId="0" fontId="10" fillId="0" borderId="0"/>
    <xf numFmtId="0" fontId="10" fillId="0" borderId="0"/>
    <xf numFmtId="37" fontId="113" fillId="82" borderId="0" applyFill="0"/>
    <xf numFmtId="37" fontId="113" fillId="82" borderId="0" applyFill="0"/>
    <xf numFmtId="0" fontId="10" fillId="83" borderId="24" applyNumberFormat="0" applyFont="0" applyAlignment="0" applyProtection="0"/>
    <xf numFmtId="0" fontId="2" fillId="8" borderId="15" applyNumberFormat="0" applyFont="0" applyAlignment="0" applyProtection="0"/>
    <xf numFmtId="172" fontId="125" fillId="0" borderId="0" applyNumberFormat="0"/>
    <xf numFmtId="0" fontId="46" fillId="78" borderId="25" applyNumberFormat="0" applyAlignment="0" applyProtection="0"/>
    <xf numFmtId="37" fontId="109" fillId="82" borderId="0">
      <alignment horizontal="right"/>
    </xf>
    <xf numFmtId="49" fontId="126" fillId="0" borderId="0">
      <alignment horizontal="right"/>
    </xf>
    <xf numFmtId="0" fontId="10" fillId="0" borderId="0"/>
    <xf numFmtId="180" fontId="112" fillId="0" borderId="0" applyNumberFormat="0" applyBorder="0">
      <alignment horizontal="centerContinuous"/>
    </xf>
    <xf numFmtId="0" fontId="127" fillId="85" borderId="0" applyFill="0" applyBorder="0">
      <alignment horizontal="centerContinuous"/>
    </xf>
    <xf numFmtId="9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172" fontId="10" fillId="0" borderId="0" applyFont="0" applyFill="0" applyBorder="0" applyAlignment="0" applyProtection="0"/>
    <xf numFmtId="10" fontId="10" fillId="0" borderId="0" applyFont="0" applyFill="0" applyBorder="0" applyAlignment="0" applyProtection="0"/>
    <xf numFmtId="0" fontId="10" fillId="0" borderId="0"/>
    <xf numFmtId="37" fontId="113" fillId="86" borderId="0" applyNumberFormat="0"/>
    <xf numFmtId="0" fontId="12" fillId="0" borderId="0" applyNumberFormat="0" applyFont="0" applyFill="0" applyBorder="0" applyAlignment="0" applyProtection="0">
      <alignment horizontal="left"/>
    </xf>
    <xf numFmtId="0" fontId="128" fillId="0" borderId="39">
      <alignment horizontal="center"/>
    </xf>
    <xf numFmtId="181" fontId="10" fillId="0" borderId="0">
      <alignment horizontal="right"/>
    </xf>
    <xf numFmtId="182" fontId="109" fillId="0" borderId="0">
      <alignment horizontal="right"/>
    </xf>
    <xf numFmtId="38" fontId="11" fillId="0" borderId="0">
      <protection locked="0"/>
    </xf>
    <xf numFmtId="0" fontId="109" fillId="0" borderId="0">
      <alignment vertical="top"/>
    </xf>
    <xf numFmtId="0" fontId="109" fillId="0" borderId="0" applyNumberFormat="0" applyBorder="0" applyAlignment="0"/>
    <xf numFmtId="0" fontId="129" fillId="0" borderId="0" applyNumberFormat="0" applyBorder="0" applyAlignment="0"/>
    <xf numFmtId="0" fontId="130" fillId="0" borderId="0" applyNumberFormat="0" applyBorder="0" applyAlignment="0"/>
    <xf numFmtId="0" fontId="54" fillId="0" borderId="0" applyNumberFormat="0" applyBorder="0" applyAlignment="0"/>
    <xf numFmtId="0" fontId="129" fillId="0" borderId="0" applyNumberFormat="0" applyBorder="0" applyAlignment="0"/>
    <xf numFmtId="0" fontId="131" fillId="0" borderId="0" applyNumberFormat="0" applyBorder="0" applyAlignment="0"/>
    <xf numFmtId="0" fontId="130" fillId="0" borderId="0" applyNumberFormat="0" applyBorder="0" applyAlignment="0"/>
    <xf numFmtId="0" fontId="94" fillId="0" borderId="0" applyNumberFormat="0" applyBorder="0" applyAlignment="0"/>
    <xf numFmtId="49" fontId="132" fillId="0" borderId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09" fillId="87" borderId="0" applyNumberFormat="0" applyFont="0" applyBorder="0" applyAlignment="0" applyProtection="0">
      <alignment vertical="top"/>
    </xf>
    <xf numFmtId="0" fontId="109" fillId="59" borderId="0" applyNumberFormat="0" applyFont="0" applyBorder="0" applyAlignment="0" applyProtection="0">
      <alignment vertical="top"/>
    </xf>
    <xf numFmtId="0" fontId="109" fillId="61" borderId="0" applyNumberFormat="0" applyFont="0" applyBorder="0" applyAlignment="0" applyProtection="0">
      <alignment vertical="top"/>
    </xf>
    <xf numFmtId="0" fontId="109" fillId="60" borderId="0" applyNumberFormat="0" applyFont="0" applyBorder="0" applyAlignment="0" applyProtection="0">
      <alignment vertical="top"/>
    </xf>
    <xf numFmtId="0" fontId="109" fillId="58" borderId="0" applyNumberFormat="0" applyFont="0" applyBorder="0" applyAlignment="0" applyProtection="0">
      <alignment vertical="top"/>
    </xf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0" fontId="88" fillId="0" borderId="0"/>
    <xf numFmtId="9" fontId="10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88" fillId="0" borderId="0"/>
    <xf numFmtId="0" fontId="88" fillId="0" borderId="0"/>
    <xf numFmtId="0" fontId="88" fillId="0" borderId="0"/>
    <xf numFmtId="0" fontId="88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30" borderId="0" applyNumberFormat="0" applyBorder="0" applyAlignment="0" applyProtection="0"/>
    <xf numFmtId="43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44" fontId="2" fillId="0" borderId="0" applyFont="0" applyFill="0" applyBorder="0" applyAlignment="0" applyProtection="0"/>
    <xf numFmtId="0" fontId="10" fillId="0" borderId="0"/>
    <xf numFmtId="0" fontId="10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8" borderId="15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2" fillId="0" borderId="0"/>
    <xf numFmtId="0" fontId="2" fillId="8" borderId="15" applyNumberFormat="0" applyFont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0" fontId="2" fillId="30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9" fontId="10" fillId="0" borderId="0" applyFont="0" applyFill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0" fontId="2" fillId="8" borderId="15" applyNumberFormat="0" applyFont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9" fontId="2" fillId="0" borderId="0" applyFont="0" applyFill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108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2" fillId="0" borderId="0"/>
    <xf numFmtId="0" fontId="2" fillId="0" borderId="0"/>
    <xf numFmtId="0" fontId="108" fillId="0" borderId="0"/>
    <xf numFmtId="0" fontId="2" fillId="0" borderId="0"/>
    <xf numFmtId="0" fontId="2" fillId="30" borderId="0" applyNumberFormat="0" applyBorder="0" applyAlignment="0" applyProtection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2" fillId="27" borderId="0" applyNumberFormat="0" applyBorder="0" applyAlignment="0" applyProtection="0"/>
    <xf numFmtId="0" fontId="2" fillId="0" borderId="0"/>
    <xf numFmtId="0" fontId="2" fillId="0" borderId="0"/>
    <xf numFmtId="0" fontId="2" fillId="11" borderId="0" applyNumberFormat="0" applyBorder="0" applyAlignment="0" applyProtection="0"/>
    <xf numFmtId="0" fontId="2" fillId="19" borderId="0" applyNumberFormat="0" applyBorder="0" applyAlignment="0" applyProtection="0"/>
    <xf numFmtId="0" fontId="2" fillId="2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8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8" borderId="15" applyNumberFormat="0" applyFont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26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/>
    <xf numFmtId="0" fontId="2" fillId="31" borderId="0" applyNumberFormat="0" applyBorder="0" applyAlignment="0" applyProtection="0"/>
    <xf numFmtId="0" fontId="2" fillId="15" borderId="0" applyNumberFormat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8" borderId="15" applyNumberFormat="0" applyFont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108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0" fontId="2" fillId="0" borderId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1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" fillId="0" borderId="0"/>
    <xf numFmtId="0" fontId="10" fillId="0" borderId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8" borderId="15" applyNumberFormat="0" applyFont="0" applyAlignment="0" applyProtection="0"/>
    <xf numFmtId="0" fontId="2" fillId="0" borderId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108" fillId="0" borderId="0"/>
    <xf numFmtId="0" fontId="108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2" fillId="0" borderId="0"/>
    <xf numFmtId="0" fontId="1" fillId="0" borderId="0"/>
    <xf numFmtId="43" fontId="136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4" fontId="136" fillId="0" borderId="0" applyFont="0" applyFill="0" applyBorder="0" applyAlignment="0" applyProtection="0"/>
    <xf numFmtId="0" fontId="1" fillId="0" borderId="0"/>
    <xf numFmtId="0" fontId="1" fillId="0" borderId="0"/>
    <xf numFmtId="0" fontId="136" fillId="0" borderId="0"/>
    <xf numFmtId="9" fontId="136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8" borderId="15" applyNumberFormat="0" applyFont="0" applyAlignment="0" applyProtection="0"/>
    <xf numFmtId="0" fontId="1" fillId="0" borderId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0" borderId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86">
    <xf numFmtId="0" fontId="0" fillId="0" borderId="0" xfId="0"/>
    <xf numFmtId="43" fontId="99" fillId="0" borderId="0" xfId="789" applyFont="1" applyFill="1"/>
    <xf numFmtId="43" fontId="99" fillId="0" borderId="0" xfId="789" applyFont="1" applyFill="1" applyAlignment="1"/>
    <xf numFmtId="43" fontId="98" fillId="0" borderId="0" xfId="789" applyFont="1" applyFill="1"/>
    <xf numFmtId="43" fontId="98" fillId="0" borderId="2" xfId="789" applyFont="1" applyFill="1" applyBorder="1" applyAlignment="1">
      <alignment vertical="center" wrapText="1"/>
    </xf>
    <xf numFmtId="43" fontId="99" fillId="0" borderId="2" xfId="789" applyFont="1" applyFill="1" applyBorder="1" applyAlignment="1">
      <alignment vertical="center" wrapText="1"/>
    </xf>
    <xf numFmtId="43" fontId="98" fillId="0" borderId="5" xfId="789" applyFont="1" applyFill="1" applyBorder="1" applyAlignment="1">
      <alignment horizontal="right" vertical="center" wrapText="1"/>
    </xf>
    <xf numFmtId="43" fontId="98" fillId="0" borderId="7" xfId="789" applyFont="1" applyFill="1" applyBorder="1" applyAlignment="1">
      <alignment horizontal="right" vertical="center" wrapText="1"/>
    </xf>
    <xf numFmtId="43" fontId="98" fillId="0" borderId="7" xfId="789" applyFont="1" applyFill="1" applyBorder="1" applyAlignment="1">
      <alignment horizontal="right" wrapText="1"/>
    </xf>
    <xf numFmtId="43" fontId="97" fillId="0" borderId="2" xfId="789" applyFont="1" applyFill="1" applyBorder="1" applyAlignment="1" applyProtection="1">
      <alignment vertical="center" wrapText="1"/>
      <protection locked="0"/>
    </xf>
    <xf numFmtId="43" fontId="98" fillId="0" borderId="2" xfId="789" applyFont="1" applyFill="1" applyBorder="1" applyAlignment="1">
      <alignment vertical="center"/>
    </xf>
    <xf numFmtId="43" fontId="99" fillId="0" borderId="2" xfId="789" applyFont="1" applyFill="1" applyBorder="1" applyAlignment="1">
      <alignment horizontal="right" vertical="center"/>
    </xf>
    <xf numFmtId="43" fontId="98" fillId="0" borderId="0" xfId="789" applyFont="1" applyFill="1" applyBorder="1" applyAlignment="1">
      <alignment vertical="center"/>
    </xf>
    <xf numFmtId="43" fontId="98" fillId="0" borderId="0" xfId="789" applyFont="1" applyFill="1" applyAlignment="1"/>
    <xf numFmtId="43" fontId="99" fillId="0" borderId="0" xfId="789" applyFont="1" applyFill="1" applyBorder="1"/>
    <xf numFmtId="43" fontId="99" fillId="0" borderId="0" xfId="789" applyFont="1" applyFill="1" applyBorder="1" applyAlignment="1">
      <alignment horizontal="right" vertical="center"/>
    </xf>
    <xf numFmtId="43" fontId="98" fillId="0" borderId="0" xfId="789" applyFont="1" applyFill="1" applyBorder="1" applyAlignment="1"/>
    <xf numFmtId="43" fontId="101" fillId="0" borderId="0" xfId="789" applyFont="1" applyFill="1"/>
    <xf numFmtId="43" fontId="98" fillId="0" borderId="0" xfId="789" applyFont="1" applyFill="1" applyAlignment="1">
      <alignment vertical="center"/>
    </xf>
    <xf numFmtId="43" fontId="98" fillId="0" borderId="0" xfId="789" applyFont="1" applyFill="1" applyBorder="1"/>
    <xf numFmtId="0" fontId="98" fillId="0" borderId="2" xfId="789" applyNumberFormat="1" applyFont="1" applyFill="1" applyBorder="1" applyAlignment="1">
      <alignment vertical="center" wrapText="1"/>
    </xf>
    <xf numFmtId="0" fontId="98" fillId="0" borderId="0" xfId="789" applyNumberFormat="1" applyFont="1" applyFill="1"/>
    <xf numFmtId="169" fontId="98" fillId="0" borderId="2" xfId="831" applyNumberFormat="1" applyFont="1" applyFill="1" applyBorder="1" applyAlignment="1">
      <alignment horizontal="left" vertical="center" wrapText="1"/>
    </xf>
    <xf numFmtId="169" fontId="98" fillId="0" borderId="30" xfId="831" applyNumberFormat="1" applyFont="1" applyFill="1" applyBorder="1" applyAlignment="1">
      <alignment vertical="center" wrapText="1"/>
    </xf>
    <xf numFmtId="169" fontId="98" fillId="0" borderId="28" xfId="831" applyNumberFormat="1" applyFont="1" applyFill="1" applyBorder="1" applyAlignment="1">
      <alignment vertical="center" wrapText="1"/>
    </xf>
    <xf numFmtId="169" fontId="98" fillId="0" borderId="28" xfId="831" applyNumberFormat="1" applyFont="1" applyFill="1" applyBorder="1" applyAlignment="1">
      <alignment vertical="center"/>
    </xf>
    <xf numFmtId="169" fontId="98" fillId="0" borderId="31" xfId="831" applyNumberFormat="1" applyFont="1" applyFill="1" applyBorder="1" applyAlignment="1">
      <alignment vertical="center"/>
    </xf>
    <xf numFmtId="169" fontId="97" fillId="0" borderId="2" xfId="831" applyNumberFormat="1" applyFont="1" applyFill="1" applyBorder="1"/>
    <xf numFmtId="169" fontId="98" fillId="0" borderId="2" xfId="831" applyNumberFormat="1" applyFont="1" applyFill="1" applyBorder="1" applyAlignment="1">
      <alignment vertical="center"/>
    </xf>
    <xf numFmtId="169" fontId="98" fillId="0" borderId="30" xfId="831" applyNumberFormat="1" applyFont="1" applyFill="1" applyBorder="1" applyAlignment="1">
      <alignment vertical="center"/>
    </xf>
    <xf numFmtId="169" fontId="98" fillId="0" borderId="2" xfId="831" applyNumberFormat="1" applyFont="1" applyFill="1" applyBorder="1"/>
    <xf numFmtId="169" fontId="99" fillId="0" borderId="28" xfId="831" applyNumberFormat="1" applyFont="1" applyFill="1" applyBorder="1" applyAlignment="1">
      <alignment vertical="center"/>
    </xf>
    <xf numFmtId="169" fontId="98" fillId="0" borderId="0" xfId="831" applyNumberFormat="1" applyFont="1" applyFill="1" applyBorder="1" applyAlignment="1">
      <alignment vertical="center"/>
    </xf>
    <xf numFmtId="169" fontId="98" fillId="0" borderId="0" xfId="831" applyNumberFormat="1" applyFont="1" applyFill="1"/>
    <xf numFmtId="169" fontId="98" fillId="0" borderId="0" xfId="831" applyNumberFormat="1" applyFont="1" applyFill="1" applyAlignment="1"/>
    <xf numFmtId="169" fontId="99" fillId="0" borderId="0" xfId="831" applyNumberFormat="1" applyFont="1" applyFill="1" applyBorder="1"/>
    <xf numFmtId="169" fontId="99" fillId="0" borderId="0" xfId="831" applyNumberFormat="1" applyFont="1" applyFill="1" applyBorder="1" applyAlignment="1">
      <alignment horizontal="right" vertical="center"/>
    </xf>
    <xf numFmtId="169" fontId="99" fillId="0" borderId="2" xfId="831" applyNumberFormat="1" applyFont="1" applyFill="1" applyBorder="1"/>
    <xf numFmtId="169" fontId="99" fillId="0" borderId="2" xfId="831" applyNumberFormat="1" applyFont="1" applyFill="1" applyBorder="1" applyAlignment="1"/>
    <xf numFmtId="169" fontId="99" fillId="0" borderId="2" xfId="831" applyNumberFormat="1" applyFont="1" applyFill="1" applyBorder="1" applyAlignment="1">
      <alignment horizontal="right" vertical="center"/>
    </xf>
    <xf numFmtId="169" fontId="99" fillId="0" borderId="3" xfId="831" applyNumberFormat="1" applyFont="1" applyFill="1" applyBorder="1" applyAlignment="1">
      <alignment horizontal="right" vertical="center"/>
    </xf>
    <xf numFmtId="169" fontId="99" fillId="0" borderId="29" xfId="831" applyNumberFormat="1" applyFont="1" applyFill="1" applyBorder="1"/>
    <xf numFmtId="169" fontId="99" fillId="0" borderId="6" xfId="831" applyNumberFormat="1" applyFont="1" applyFill="1" applyBorder="1"/>
    <xf numFmtId="43" fontId="99" fillId="0" borderId="34" xfId="789" applyFont="1" applyFill="1" applyBorder="1" applyAlignment="1">
      <alignment horizontal="right" vertical="center"/>
    </xf>
    <xf numFmtId="169" fontId="99" fillId="0" borderId="35" xfId="831" applyNumberFormat="1" applyFont="1" applyFill="1" applyBorder="1"/>
    <xf numFmtId="169" fontId="98" fillId="0" borderId="33" xfId="831" applyNumberFormat="1" applyFont="1" applyFill="1" applyBorder="1" applyAlignment="1">
      <alignment vertical="center" wrapText="1"/>
    </xf>
    <xf numFmtId="169" fontId="98" fillId="0" borderId="2" xfId="831" applyNumberFormat="1" applyFont="1" applyFill="1" applyBorder="1" applyAlignment="1">
      <alignment vertical="center" wrapText="1"/>
    </xf>
    <xf numFmtId="170" fontId="98" fillId="0" borderId="2" xfId="832" applyNumberFormat="1" applyFont="1" applyFill="1" applyBorder="1"/>
    <xf numFmtId="169" fontId="98" fillId="0" borderId="32" xfId="831" applyNumberFormat="1" applyFont="1" applyFill="1" applyBorder="1" applyAlignment="1">
      <alignment vertical="center"/>
    </xf>
    <xf numFmtId="43" fontId="104" fillId="0" borderId="0" xfId="789" applyFont="1" applyFill="1"/>
    <xf numFmtId="43" fontId="98" fillId="0" borderId="2" xfId="789" applyFont="1" applyFill="1" applyBorder="1"/>
    <xf numFmtId="169" fontId="99" fillId="0" borderId="30" xfId="831" applyNumberFormat="1" applyFont="1" applyFill="1" applyBorder="1" applyAlignment="1">
      <alignment vertical="center"/>
    </xf>
    <xf numFmtId="169" fontId="97" fillId="0" borderId="2" xfId="831" applyNumberFormat="1" applyFont="1" applyFill="1" applyBorder="1" applyAlignment="1" applyProtection="1">
      <alignment vertical="center" wrapText="1"/>
      <protection locked="0"/>
    </xf>
    <xf numFmtId="169" fontId="97" fillId="0" borderId="2" xfId="831" applyNumberFormat="1" applyFont="1" applyFill="1" applyBorder="1" applyAlignment="1"/>
    <xf numFmtId="169" fontId="98" fillId="0" borderId="2" xfId="831" applyNumberFormat="1" applyFont="1" applyFill="1" applyBorder="1" applyAlignment="1"/>
    <xf numFmtId="169" fontId="98" fillId="0" borderId="2" xfId="831" applyNumberFormat="1" applyFont="1" applyFill="1" applyBorder="1" applyAlignment="1">
      <alignment horizontal="right" vertical="center"/>
    </xf>
    <xf numFmtId="169" fontId="107" fillId="0" borderId="0" xfId="831" applyNumberFormat="1" applyFont="1" applyFill="1" applyBorder="1" applyAlignment="1">
      <alignment horizontal="right" vertical="center"/>
    </xf>
    <xf numFmtId="169" fontId="99" fillId="0" borderId="0" xfId="831" applyNumberFormat="1" applyFont="1" applyFill="1"/>
    <xf numFmtId="169" fontId="99" fillId="0" borderId="2" xfId="831" applyNumberFormat="1" applyFont="1" applyFill="1" applyBorder="1" applyAlignment="1">
      <alignment vertical="center"/>
    </xf>
    <xf numFmtId="169" fontId="106" fillId="0" borderId="0" xfId="1234" applyNumberFormat="1" applyFont="1" applyFill="1" applyBorder="1" applyAlignment="1">
      <alignment vertical="center"/>
    </xf>
    <xf numFmtId="169" fontId="98" fillId="0" borderId="2" xfId="831" applyNumberFormat="1" applyFont="1" applyBorder="1" applyAlignment="1">
      <alignment horizontal="left"/>
    </xf>
    <xf numFmtId="169" fontId="97" fillId="0" borderId="0" xfId="831" applyNumberFormat="1" applyFont="1" applyFill="1" applyBorder="1" applyAlignment="1">
      <alignment horizontal="right" vertical="center"/>
    </xf>
    <xf numFmtId="169" fontId="99" fillId="0" borderId="36" xfId="831" applyNumberFormat="1" applyFont="1" applyFill="1" applyBorder="1" applyAlignment="1">
      <alignment horizontal="right" vertical="center"/>
    </xf>
    <xf numFmtId="169" fontId="98" fillId="0" borderId="0" xfId="831" applyNumberFormat="1" applyFont="1" applyFill="1" applyBorder="1"/>
    <xf numFmtId="169" fontId="98" fillId="0" borderId="2" xfId="831" applyNumberFormat="1" applyFont="1" applyFill="1" applyBorder="1" applyAlignment="1">
      <alignment horizontal="right"/>
    </xf>
    <xf numFmtId="169" fontId="89" fillId="0" borderId="0" xfId="2442" applyNumberFormat="1" applyFont="1" applyFill="1" applyBorder="1" applyAlignment="1">
      <alignment horizontal="right" vertical="center" wrapText="1"/>
    </xf>
    <xf numFmtId="169" fontId="98" fillId="0" borderId="31" xfId="831" applyNumberFormat="1" applyFont="1" applyFill="1" applyBorder="1" applyAlignment="1">
      <alignment vertical="center" wrapText="1"/>
    </xf>
    <xf numFmtId="169" fontId="98" fillId="0" borderId="31" xfId="831" quotePrefix="1" applyNumberFormat="1" applyFont="1" applyFill="1" applyBorder="1" applyAlignment="1">
      <alignment vertical="center"/>
    </xf>
    <xf numFmtId="169" fontId="97" fillId="0" borderId="2" xfId="831" applyNumberFormat="1" applyFont="1" applyFill="1" applyBorder="1" applyAlignment="1">
      <alignment vertical="center" wrapText="1"/>
    </xf>
    <xf numFmtId="169" fontId="97" fillId="0" borderId="2" xfId="831" applyNumberFormat="1" applyFont="1" applyBorder="1"/>
    <xf numFmtId="169" fontId="97" fillId="0" borderId="2" xfId="831" applyNumberFormat="1" applyFont="1" applyFill="1" applyBorder="1" applyAlignment="1">
      <alignment vertical="center"/>
    </xf>
    <xf numFmtId="43" fontId="97" fillId="0" borderId="2" xfId="789" applyFont="1" applyFill="1" applyBorder="1" applyAlignment="1"/>
    <xf numFmtId="169" fontId="98" fillId="0" borderId="2" xfId="831" quotePrefix="1" applyNumberFormat="1" applyFont="1" applyFill="1" applyBorder="1" applyAlignment="1">
      <alignment vertical="center"/>
    </xf>
    <xf numFmtId="169" fontId="97" fillId="0" borderId="2" xfId="831" quotePrefix="1" applyNumberFormat="1" applyFont="1" applyFill="1" applyBorder="1" applyAlignment="1">
      <alignment vertical="center"/>
    </xf>
    <xf numFmtId="169" fontId="98" fillId="0" borderId="2" xfId="831" applyNumberFormat="1" applyFont="1" applyBorder="1"/>
    <xf numFmtId="43" fontId="98" fillId="0" borderId="2" xfId="789" applyFont="1" applyFill="1" applyBorder="1" applyAlignment="1"/>
    <xf numFmtId="0" fontId="98" fillId="0" borderId="2" xfId="0" applyFont="1" applyBorder="1" applyAlignment="1">
      <alignment horizontal="left"/>
    </xf>
    <xf numFmtId="169" fontId="107" fillId="0" borderId="2" xfId="831" applyNumberFormat="1" applyFont="1" applyFill="1" applyBorder="1" applyAlignment="1">
      <alignment vertical="center"/>
    </xf>
    <xf numFmtId="169" fontId="98" fillId="0" borderId="5" xfId="831" applyNumberFormat="1" applyFont="1" applyFill="1" applyBorder="1" applyAlignment="1">
      <alignment horizontal="right" vertical="center" wrapText="1"/>
    </xf>
    <xf numFmtId="169" fontId="98" fillId="0" borderId="7" xfId="831" applyNumberFormat="1" applyFont="1" applyFill="1" applyBorder="1" applyAlignment="1">
      <alignment horizontal="right" vertical="center" wrapText="1"/>
    </xf>
    <xf numFmtId="0" fontId="100" fillId="0" borderId="1" xfId="831" applyNumberFormat="1" applyFont="1" applyFill="1" applyBorder="1" applyAlignment="1">
      <alignment horizontal="center" vertical="center" wrapText="1"/>
    </xf>
    <xf numFmtId="0" fontId="100" fillId="0" borderId="4" xfId="831" applyNumberFormat="1" applyFont="1" applyFill="1" applyBorder="1" applyAlignment="1">
      <alignment horizontal="center" vertical="center" wrapText="1"/>
    </xf>
    <xf numFmtId="0" fontId="100" fillId="0" borderId="1" xfId="789" applyNumberFormat="1" applyFont="1" applyFill="1" applyBorder="1" applyAlignment="1">
      <alignment horizontal="center" vertical="center" wrapText="1"/>
    </xf>
    <xf numFmtId="0" fontId="100" fillId="0" borderId="4" xfId="789" applyNumberFormat="1" applyFont="1" applyFill="1" applyBorder="1" applyAlignment="1">
      <alignment horizontal="center" vertical="center" wrapText="1"/>
    </xf>
    <xf numFmtId="0" fontId="100" fillId="0" borderId="1" xfId="789" applyNumberFormat="1" applyFont="1" applyFill="1" applyBorder="1" applyAlignment="1">
      <alignment horizontal="center" vertical="center"/>
    </xf>
    <xf numFmtId="0" fontId="100" fillId="0" borderId="4" xfId="789" applyNumberFormat="1" applyFont="1" applyFill="1" applyBorder="1" applyAlignment="1">
      <alignment horizontal="center" vertical="center"/>
    </xf>
  </cellXfs>
  <cellStyles count="2473">
    <cellStyle name="$ OUTPUT AMOUNTS" xfId="1729"/>
    <cellStyle name="$ Reverse variance" xfId="1661"/>
    <cellStyle name="£Z_x0004_Ç_x0006_^_x0004_" xfId="264"/>
    <cellStyle name="20% - Accent1" xfId="19" builtinId="30" customBuiltin="1"/>
    <cellStyle name="20% - Accent1 10" xfId="299"/>
    <cellStyle name="20% - Accent1 10 2" xfId="1611"/>
    <cellStyle name="20% - Accent1 11" xfId="836"/>
    <cellStyle name="20% - Accent1 11 2" xfId="981"/>
    <cellStyle name="20% - Accent1 11 3" xfId="2004"/>
    <cellStyle name="20% - Accent1 12" xfId="877"/>
    <cellStyle name="20% - Accent1 12 2" xfId="2393"/>
    <cellStyle name="20% - Accent1 13" xfId="1019"/>
    <cellStyle name="20% - Accent1 14" xfId="1219"/>
    <cellStyle name="20% - Accent1 15" xfId="1401"/>
    <cellStyle name="20% - Accent1 16" xfId="2455"/>
    <cellStyle name="20% - Accent1 2" xfId="44"/>
    <cellStyle name="20% - Accent1 2 2" xfId="188"/>
    <cellStyle name="20% - Accent1 2 2 2" xfId="1121"/>
    <cellStyle name="20% - Accent1 2 2 2 2" xfId="1728"/>
    <cellStyle name="20% - Accent1 2 3" xfId="796"/>
    <cellStyle name="20% - Accent1 2 3 2" xfId="961"/>
    <cellStyle name="20% - Accent1 2 3 2 2" xfId="1895"/>
    <cellStyle name="20% - Accent1 2 3 3" xfId="1154"/>
    <cellStyle name="20% - Accent1 2 3 3 2" xfId="2211"/>
    <cellStyle name="20% - Accent1 2 3 4" xfId="1521"/>
    <cellStyle name="20% - Accent1 2 4" xfId="856"/>
    <cellStyle name="20% - Accent1 2 4 2" xfId="999"/>
    <cellStyle name="20% - Accent1 2 4 2 2" xfId="2106"/>
    <cellStyle name="20% - Accent1 2 4 3" xfId="1089"/>
    <cellStyle name="20% - Accent1 2 4 4" xfId="1471"/>
    <cellStyle name="20% - Accent1 2 5" xfId="1037"/>
    <cellStyle name="20% - Accent1 2 5 2" xfId="2036"/>
    <cellStyle name="20% - Accent1 2 6" xfId="1420"/>
    <cellStyle name="20% - Accent1 3" xfId="132"/>
    <cellStyle name="20% - Accent1 3 2" xfId="293"/>
    <cellStyle name="20% - Accent1 3 2 2" xfId="924"/>
    <cellStyle name="20% - Accent1 3 2 2 2" xfId="2202"/>
    <cellStyle name="20% - Accent1 3 2 2 3" xfId="1886"/>
    <cellStyle name="20% - Accent1 3 2 3" xfId="2097"/>
    <cellStyle name="20% - Accent1 3 2 4" xfId="2027"/>
    <cellStyle name="20% - Accent1 3 2 5" xfId="1663"/>
    <cellStyle name="20% - Accent1 3 3" xfId="321"/>
    <cellStyle name="20% - Accent1 3 4" xfId="813"/>
    <cellStyle name="20% - Accent1 3 5" xfId="894"/>
    <cellStyle name="20% - Accent1 4" xfId="178"/>
    <cellStyle name="20% - Accent1 4 2" xfId="219"/>
    <cellStyle name="20% - Accent1 4 2 2" xfId="1173"/>
    <cellStyle name="20% - Accent1 4 2 3" xfId="1540"/>
    <cellStyle name="20% - Accent1 4 3" xfId="910"/>
    <cellStyle name="20% - Accent1 4 3 2" xfId="1108"/>
    <cellStyle name="20% - Accent1 4 3 3" xfId="1490"/>
    <cellStyle name="20% - Accent1 4 4" xfId="1059"/>
    <cellStyle name="20% - Accent1 4 4 2" xfId="2166"/>
    <cellStyle name="20% - Accent1 4 5" xfId="1441"/>
    <cellStyle name="20% - Accent1 5" xfId="262"/>
    <cellStyle name="20% - Accent1 5 2" xfId="1191"/>
    <cellStyle name="20% - Accent1 5 2 2" xfId="2072"/>
    <cellStyle name="20% - Accent1 5 3" xfId="1558"/>
    <cellStyle name="20% - Accent1 6" xfId="217"/>
    <cellStyle name="20% - Accent1 6 2" xfId="1138"/>
    <cellStyle name="20% - Accent1 6 3" xfId="1505"/>
    <cellStyle name="20% - Accent1 7" xfId="303"/>
    <cellStyle name="20% - Accent1 7 2" xfId="1207"/>
    <cellStyle name="20% - Accent1 7 3" xfId="1574"/>
    <cellStyle name="20% - Accent1 8" xfId="174"/>
    <cellStyle name="20% - Accent1 8 2" xfId="1071"/>
    <cellStyle name="20% - Accent1 8 3" xfId="1453"/>
    <cellStyle name="20% - Accent1 9" xfId="192"/>
    <cellStyle name="20% - Accent1 9 2" xfId="1595"/>
    <cellStyle name="20% - Accent2" xfId="23" builtinId="34" customBuiltin="1"/>
    <cellStyle name="20% - Accent2 10" xfId="220"/>
    <cellStyle name="20% - Accent2 10 2" xfId="1613"/>
    <cellStyle name="20% - Accent2 11" xfId="838"/>
    <cellStyle name="20% - Accent2 11 2" xfId="983"/>
    <cellStyle name="20% - Accent2 11 3" xfId="2006"/>
    <cellStyle name="20% - Accent2 12" xfId="879"/>
    <cellStyle name="20% - Accent2 12 2" xfId="2395"/>
    <cellStyle name="20% - Accent2 13" xfId="1021"/>
    <cellStyle name="20% - Accent2 14" xfId="1230"/>
    <cellStyle name="20% - Accent2 15" xfId="1403"/>
    <cellStyle name="20% - Accent2 16" xfId="2457"/>
    <cellStyle name="20% - Accent2 2" xfId="45"/>
    <cellStyle name="20% - Accent2 2 2" xfId="307"/>
    <cellStyle name="20% - Accent2 2 2 2" xfId="1122"/>
    <cellStyle name="20% - Accent2 2 2 2 2" xfId="1727"/>
    <cellStyle name="20% - Accent2 2 3" xfId="798"/>
    <cellStyle name="20% - Accent2 2 3 2" xfId="963"/>
    <cellStyle name="20% - Accent2 2 3 2 2" xfId="1897"/>
    <cellStyle name="20% - Accent2 2 3 3" xfId="1156"/>
    <cellStyle name="20% - Accent2 2 3 3 2" xfId="2213"/>
    <cellStyle name="20% - Accent2 2 3 4" xfId="1523"/>
    <cellStyle name="20% - Accent2 2 4" xfId="858"/>
    <cellStyle name="20% - Accent2 2 4 2" xfId="1001"/>
    <cellStyle name="20% - Accent2 2 4 2 2" xfId="2108"/>
    <cellStyle name="20% - Accent2 2 4 3" xfId="1091"/>
    <cellStyle name="20% - Accent2 2 4 4" xfId="1473"/>
    <cellStyle name="20% - Accent2 2 5" xfId="1039"/>
    <cellStyle name="20% - Accent2 2 5 2" xfId="2038"/>
    <cellStyle name="20% - Accent2 2 6" xfId="1422"/>
    <cellStyle name="20% - Accent2 3" xfId="136"/>
    <cellStyle name="20% - Accent2 3 2" xfId="297"/>
    <cellStyle name="20% - Accent2 3 2 2" xfId="926"/>
    <cellStyle name="20% - Accent2 3 2 2 2" xfId="2203"/>
    <cellStyle name="20% - Accent2 3 2 2 3" xfId="1887"/>
    <cellStyle name="20% - Accent2 3 2 3" xfId="2098"/>
    <cellStyle name="20% - Accent2 3 2 4" xfId="2028"/>
    <cellStyle name="20% - Accent2 3 2 5" xfId="1664"/>
    <cellStyle name="20% - Accent2 3 3" xfId="196"/>
    <cellStyle name="20% - Accent2 3 4" xfId="814"/>
    <cellStyle name="20% - Accent2 3 5" xfId="896"/>
    <cellStyle name="20% - Accent2 4" xfId="182"/>
    <cellStyle name="20% - Accent2 4 2" xfId="221"/>
    <cellStyle name="20% - Accent2 4 2 2" xfId="1175"/>
    <cellStyle name="20% - Accent2 4 2 3" xfId="1542"/>
    <cellStyle name="20% - Accent2 4 3" xfId="912"/>
    <cellStyle name="20% - Accent2 4 3 2" xfId="1110"/>
    <cellStyle name="20% - Accent2 4 3 3" xfId="1492"/>
    <cellStyle name="20% - Accent2 4 4" xfId="1061"/>
    <cellStyle name="20% - Accent2 4 4 2" xfId="2168"/>
    <cellStyle name="20% - Accent2 4 5" xfId="1443"/>
    <cellStyle name="20% - Accent2 5" xfId="311"/>
    <cellStyle name="20% - Accent2 5 2" xfId="1193"/>
    <cellStyle name="20% - Accent2 5 2 2" xfId="2074"/>
    <cellStyle name="20% - Accent2 5 3" xfId="1560"/>
    <cellStyle name="20% - Accent2 6" xfId="200"/>
    <cellStyle name="20% - Accent2 6 2" xfId="1140"/>
    <cellStyle name="20% - Accent2 6 3" xfId="1507"/>
    <cellStyle name="20% - Accent2 7" xfId="222"/>
    <cellStyle name="20% - Accent2 7 2" xfId="1209"/>
    <cellStyle name="20% - Accent2 7 3" xfId="1576"/>
    <cellStyle name="20% - Accent2 8" xfId="315"/>
    <cellStyle name="20% - Accent2 8 2" xfId="1073"/>
    <cellStyle name="20% - Accent2 8 3" xfId="1455"/>
    <cellStyle name="20% - Accent2 9" xfId="223"/>
    <cellStyle name="20% - Accent2 9 2" xfId="1597"/>
    <cellStyle name="20% - Accent3" xfId="27" builtinId="38" customBuiltin="1"/>
    <cellStyle name="20% - Accent3 10" xfId="177"/>
    <cellStyle name="20% - Accent3 10 2" xfId="1615"/>
    <cellStyle name="20% - Accent3 11" xfId="840"/>
    <cellStyle name="20% - Accent3 11 2" xfId="985"/>
    <cellStyle name="20% - Accent3 11 3" xfId="2008"/>
    <cellStyle name="20% - Accent3 12" xfId="881"/>
    <cellStyle name="20% - Accent3 12 2" xfId="2397"/>
    <cellStyle name="20% - Accent3 13" xfId="1023"/>
    <cellStyle name="20% - Accent3 14" xfId="1223"/>
    <cellStyle name="20% - Accent3 15" xfId="1405"/>
    <cellStyle name="20% - Accent3 16" xfId="2460"/>
    <cellStyle name="20% - Accent3 2" xfId="46"/>
    <cellStyle name="20% - Accent3 2 2" xfId="224"/>
    <cellStyle name="20% - Accent3 2 2 2" xfId="1123"/>
    <cellStyle name="20% - Accent3 2 2 2 2" xfId="1726"/>
    <cellStyle name="20% - Accent3 2 3" xfId="800"/>
    <cellStyle name="20% - Accent3 2 3 2" xfId="965"/>
    <cellStyle name="20% - Accent3 2 3 2 2" xfId="1899"/>
    <cellStyle name="20% - Accent3 2 3 3" xfId="1158"/>
    <cellStyle name="20% - Accent3 2 3 3 2" xfId="2215"/>
    <cellStyle name="20% - Accent3 2 3 4" xfId="1525"/>
    <cellStyle name="20% - Accent3 2 4" xfId="860"/>
    <cellStyle name="20% - Accent3 2 4 2" xfId="1003"/>
    <cellStyle name="20% - Accent3 2 4 2 2" xfId="2110"/>
    <cellStyle name="20% - Accent3 2 4 3" xfId="1093"/>
    <cellStyle name="20% - Accent3 2 4 4" xfId="1475"/>
    <cellStyle name="20% - Accent3 2 5" xfId="1041"/>
    <cellStyle name="20% - Accent3 2 5 2" xfId="2040"/>
    <cellStyle name="20% - Accent3 2 6" xfId="1424"/>
    <cellStyle name="20% - Accent3 3" xfId="140"/>
    <cellStyle name="20% - Accent3 3 2" xfId="301"/>
    <cellStyle name="20% - Accent3 3 2 2" xfId="928"/>
    <cellStyle name="20% - Accent3 3 2 2 2" xfId="2204"/>
    <cellStyle name="20% - Accent3 3 2 2 3" xfId="1888"/>
    <cellStyle name="20% - Accent3 3 2 3" xfId="2099"/>
    <cellStyle name="20% - Accent3 3 2 4" xfId="2029"/>
    <cellStyle name="20% - Accent3 3 2 5" xfId="1665"/>
    <cellStyle name="20% - Accent3 3 3" xfId="292"/>
    <cellStyle name="20% - Accent3 3 4" xfId="815"/>
    <cellStyle name="20% - Accent3 3 5" xfId="898"/>
    <cellStyle name="20% - Accent3 4" xfId="186"/>
    <cellStyle name="20% - Accent3 4 2" xfId="181"/>
    <cellStyle name="20% - Accent3 4 2 2" xfId="1177"/>
    <cellStyle name="20% - Accent3 4 2 3" xfId="1544"/>
    <cellStyle name="20% - Accent3 4 3" xfId="914"/>
    <cellStyle name="20% - Accent3 4 3 2" xfId="1112"/>
    <cellStyle name="20% - Accent3 4 3 3" xfId="1494"/>
    <cellStyle name="20% - Accent3 4 4" xfId="1063"/>
    <cellStyle name="20% - Accent3 4 4 2" xfId="2170"/>
    <cellStyle name="20% - Accent3 4 5" xfId="1445"/>
    <cellStyle name="20% - Accent3 5" xfId="225"/>
    <cellStyle name="20% - Accent3 5 2" xfId="1195"/>
    <cellStyle name="20% - Accent3 5 2 2" xfId="2076"/>
    <cellStyle name="20% - Accent3 5 3" xfId="1562"/>
    <cellStyle name="20% - Accent3 6" xfId="209"/>
    <cellStyle name="20% - Accent3 6 2" xfId="1142"/>
    <cellStyle name="20% - Accent3 6 3" xfId="1509"/>
    <cellStyle name="20% - Accent3 7" xfId="296"/>
    <cellStyle name="20% - Accent3 7 2" xfId="1211"/>
    <cellStyle name="20% - Accent3 7 3" xfId="1578"/>
    <cellStyle name="20% - Accent3 8" xfId="268"/>
    <cellStyle name="20% - Accent3 8 2" xfId="1075"/>
    <cellStyle name="20% - Accent3 8 3" xfId="1457"/>
    <cellStyle name="20% - Accent3 9" xfId="185"/>
    <cellStyle name="20% - Accent3 9 2" xfId="1599"/>
    <cellStyle name="20% - Accent4" xfId="31" builtinId="42" customBuiltin="1"/>
    <cellStyle name="20% - Accent4 10" xfId="347"/>
    <cellStyle name="20% - Accent4 10 2" xfId="1617"/>
    <cellStyle name="20% - Accent4 11" xfId="842"/>
    <cellStyle name="20% - Accent4 11 2" xfId="987"/>
    <cellStyle name="20% - Accent4 11 3" xfId="2010"/>
    <cellStyle name="20% - Accent4 12" xfId="883"/>
    <cellStyle name="20% - Accent4 12 2" xfId="2399"/>
    <cellStyle name="20% - Accent4 13" xfId="1025"/>
    <cellStyle name="20% - Accent4 14" xfId="1221"/>
    <cellStyle name="20% - Accent4 15" xfId="1407"/>
    <cellStyle name="20% - Accent4 16" xfId="2462"/>
    <cellStyle name="20% - Accent4 2" xfId="47"/>
    <cellStyle name="20% - Accent4 2 2" xfId="165"/>
    <cellStyle name="20% - Accent4 2 2 2" xfId="1124"/>
    <cellStyle name="20% - Accent4 2 2 2 2" xfId="1655"/>
    <cellStyle name="20% - Accent4 2 3" xfId="802"/>
    <cellStyle name="20% - Accent4 2 3 2" xfId="967"/>
    <cellStyle name="20% - Accent4 2 3 2 2" xfId="1901"/>
    <cellStyle name="20% - Accent4 2 3 3" xfId="1160"/>
    <cellStyle name="20% - Accent4 2 3 3 2" xfId="2217"/>
    <cellStyle name="20% - Accent4 2 3 4" xfId="1527"/>
    <cellStyle name="20% - Accent4 2 4" xfId="862"/>
    <cellStyle name="20% - Accent4 2 4 2" xfId="1005"/>
    <cellStyle name="20% - Accent4 2 4 2 2" xfId="2112"/>
    <cellStyle name="20% - Accent4 2 4 3" xfId="1095"/>
    <cellStyle name="20% - Accent4 2 4 4" xfId="1477"/>
    <cellStyle name="20% - Accent4 2 5" xfId="1043"/>
    <cellStyle name="20% - Accent4 2 5 2" xfId="2042"/>
    <cellStyle name="20% - Accent4 2 6" xfId="1426"/>
    <cellStyle name="20% - Accent4 3" xfId="144"/>
    <cellStyle name="20% - Accent4 3 2" xfId="305"/>
    <cellStyle name="20% - Accent4 3 2 2" xfId="930"/>
    <cellStyle name="20% - Accent4 3 2 2 2" xfId="2239"/>
    <cellStyle name="20% - Accent4 3 2 2 3" xfId="1928"/>
    <cellStyle name="20% - Accent4 3 2 3" xfId="2136"/>
    <cellStyle name="20% - Accent4 3 2 4" xfId="2055"/>
    <cellStyle name="20% - Accent4 3 2 5" xfId="1725"/>
    <cellStyle name="20% - Accent4 3 3" xfId="248"/>
    <cellStyle name="20% - Accent4 3 4" xfId="816"/>
    <cellStyle name="20% - Accent4 3 5" xfId="900"/>
    <cellStyle name="20% - Accent4 4" xfId="190"/>
    <cellStyle name="20% - Accent4 4 2" xfId="348"/>
    <cellStyle name="20% - Accent4 4 2 2" xfId="1179"/>
    <cellStyle name="20% - Accent4 4 2 3" xfId="1546"/>
    <cellStyle name="20% - Accent4 4 3" xfId="916"/>
    <cellStyle name="20% - Accent4 4 3 2" xfId="1114"/>
    <cellStyle name="20% - Accent4 4 3 3" xfId="1496"/>
    <cellStyle name="20% - Accent4 4 4" xfId="1065"/>
    <cellStyle name="20% - Accent4 4 4 2" xfId="2172"/>
    <cellStyle name="20% - Accent4 4 5" xfId="1447"/>
    <cellStyle name="20% - Accent4 5" xfId="184"/>
    <cellStyle name="20% - Accent4 5 2" xfId="1197"/>
    <cellStyle name="20% - Accent4 5 2 2" xfId="2078"/>
    <cellStyle name="20% - Accent4 5 3" xfId="1564"/>
    <cellStyle name="20% - Accent4 6" xfId="346"/>
    <cellStyle name="20% - Accent4 6 2" xfId="1144"/>
    <cellStyle name="20% - Accent4 6 3" xfId="1511"/>
    <cellStyle name="20% - Accent4 7" xfId="280"/>
    <cellStyle name="20% - Accent4 7 2" xfId="1213"/>
    <cellStyle name="20% - Accent4 7 3" xfId="1580"/>
    <cellStyle name="20% - Accent4 8" xfId="247"/>
    <cellStyle name="20% - Accent4 8 2" xfId="1077"/>
    <cellStyle name="20% - Accent4 8 3" xfId="1459"/>
    <cellStyle name="20% - Accent4 9" xfId="289"/>
    <cellStyle name="20% - Accent4 9 2" xfId="1601"/>
    <cellStyle name="20% - Accent5" xfId="35" builtinId="46" customBuiltin="1"/>
    <cellStyle name="20% - Accent5 10" xfId="211"/>
    <cellStyle name="20% - Accent5 10 2" xfId="1619"/>
    <cellStyle name="20% - Accent5 11" xfId="844"/>
    <cellStyle name="20% - Accent5 11 2" xfId="989"/>
    <cellStyle name="20% - Accent5 11 3" xfId="2012"/>
    <cellStyle name="20% - Accent5 12" xfId="885"/>
    <cellStyle name="20% - Accent5 12 2" xfId="2401"/>
    <cellStyle name="20% - Accent5 13" xfId="1027"/>
    <cellStyle name="20% - Accent5 14" xfId="1225"/>
    <cellStyle name="20% - Accent5 15" xfId="1410"/>
    <cellStyle name="20% - Accent5 16" xfId="2464"/>
    <cellStyle name="20% - Accent5 2" xfId="48"/>
    <cellStyle name="20% - Accent5 2 2" xfId="226"/>
    <cellStyle name="20% - Accent5 2 2 2" xfId="1125"/>
    <cellStyle name="20% - Accent5 2 2 2 2" xfId="1659"/>
    <cellStyle name="20% - Accent5 2 3" xfId="804"/>
    <cellStyle name="20% - Accent5 2 3 2" xfId="969"/>
    <cellStyle name="20% - Accent5 2 3 2 2" xfId="1903"/>
    <cellStyle name="20% - Accent5 2 3 3" xfId="1162"/>
    <cellStyle name="20% - Accent5 2 3 3 2" xfId="2219"/>
    <cellStyle name="20% - Accent5 2 3 4" xfId="1529"/>
    <cellStyle name="20% - Accent5 2 4" xfId="864"/>
    <cellStyle name="20% - Accent5 2 4 2" xfId="1007"/>
    <cellStyle name="20% - Accent5 2 4 2 2" xfId="2114"/>
    <cellStyle name="20% - Accent5 2 4 3" xfId="1097"/>
    <cellStyle name="20% - Accent5 2 4 4" xfId="1479"/>
    <cellStyle name="20% - Accent5 2 5" xfId="1045"/>
    <cellStyle name="20% - Accent5 2 5 2" xfId="2044"/>
    <cellStyle name="20% - Accent5 2 6" xfId="1428"/>
    <cellStyle name="20% - Accent5 3" xfId="148"/>
    <cellStyle name="20% - Accent5 3 2" xfId="309"/>
    <cellStyle name="20% - Accent5 3 2 2" xfId="932"/>
    <cellStyle name="20% - Accent5 3 2 2 2" xfId="2238"/>
    <cellStyle name="20% - Accent5 3 2 2 3" xfId="1927"/>
    <cellStyle name="20% - Accent5 3 2 3" xfId="2135"/>
    <cellStyle name="20% - Accent5 3 2 4" xfId="2054"/>
    <cellStyle name="20% - Accent5 3 2 5" xfId="1724"/>
    <cellStyle name="20% - Accent5 3 3" xfId="269"/>
    <cellStyle name="20% - Accent5 3 4" xfId="817"/>
    <cellStyle name="20% - Accent5 3 5" xfId="902"/>
    <cellStyle name="20% - Accent5 4" xfId="194"/>
    <cellStyle name="20% - Accent5 4 2" xfId="207"/>
    <cellStyle name="20% - Accent5 4 2 2" xfId="1181"/>
    <cellStyle name="20% - Accent5 4 2 3" xfId="1548"/>
    <cellStyle name="20% - Accent5 4 3" xfId="918"/>
    <cellStyle name="20% - Accent5 4 3 2" xfId="1116"/>
    <cellStyle name="20% - Accent5 4 3 3" xfId="1498"/>
    <cellStyle name="20% - Accent5 4 4" xfId="1067"/>
    <cellStyle name="20% - Accent5 4 4 2" xfId="2174"/>
    <cellStyle name="20% - Accent5 4 5" xfId="1449"/>
    <cellStyle name="20% - Accent5 5" xfId="300"/>
    <cellStyle name="20% - Accent5 5 2" xfId="1199"/>
    <cellStyle name="20% - Accent5 5 2 2" xfId="2080"/>
    <cellStyle name="20% - Accent5 5 3" xfId="1566"/>
    <cellStyle name="20% - Accent5 6" xfId="266"/>
    <cellStyle name="20% - Accent5 6 2" xfId="1146"/>
    <cellStyle name="20% - Accent5 6 3" xfId="1513"/>
    <cellStyle name="20% - Accent5 7" xfId="189"/>
    <cellStyle name="20% - Accent5 7 2" xfId="1215"/>
    <cellStyle name="20% - Accent5 7 3" xfId="1582"/>
    <cellStyle name="20% - Accent5 8" xfId="210"/>
    <cellStyle name="20% - Accent5 8 2" xfId="1079"/>
    <cellStyle name="20% - Accent5 8 3" xfId="1461"/>
    <cellStyle name="20% - Accent5 9" xfId="227"/>
    <cellStyle name="20% - Accent5 9 2" xfId="1603"/>
    <cellStyle name="20% - Accent6" xfId="39" builtinId="50" customBuiltin="1"/>
    <cellStyle name="20% - Accent6 10" xfId="161"/>
    <cellStyle name="20% - Accent6 10 2" xfId="1621"/>
    <cellStyle name="20% - Accent6 11" xfId="846"/>
    <cellStyle name="20% - Accent6 11 2" xfId="991"/>
    <cellStyle name="20% - Accent6 11 3" xfId="2014"/>
    <cellStyle name="20% - Accent6 12" xfId="887"/>
    <cellStyle name="20% - Accent6 12 2" xfId="2403"/>
    <cellStyle name="20% - Accent6 13" xfId="1029"/>
    <cellStyle name="20% - Accent6 14" xfId="1229"/>
    <cellStyle name="20% - Accent6 15" xfId="1412"/>
    <cellStyle name="20% - Accent6 16" xfId="2466"/>
    <cellStyle name="20% - Accent6 2" xfId="49"/>
    <cellStyle name="20% - Accent6 2 2" xfId="214"/>
    <cellStyle name="20% - Accent6 2 2 2" xfId="1126"/>
    <cellStyle name="20% - Accent6 2 2 2 2" xfId="1681"/>
    <cellStyle name="20% - Accent6 2 3" xfId="806"/>
    <cellStyle name="20% - Accent6 2 3 2" xfId="971"/>
    <cellStyle name="20% - Accent6 2 3 2 2" xfId="1905"/>
    <cellStyle name="20% - Accent6 2 3 3" xfId="1164"/>
    <cellStyle name="20% - Accent6 2 3 3 2" xfId="2221"/>
    <cellStyle name="20% - Accent6 2 3 4" xfId="1531"/>
    <cellStyle name="20% - Accent6 2 4" xfId="866"/>
    <cellStyle name="20% - Accent6 2 4 2" xfId="1009"/>
    <cellStyle name="20% - Accent6 2 4 2 2" xfId="2116"/>
    <cellStyle name="20% - Accent6 2 4 3" xfId="1099"/>
    <cellStyle name="20% - Accent6 2 4 4" xfId="1481"/>
    <cellStyle name="20% - Accent6 2 5" xfId="1047"/>
    <cellStyle name="20% - Accent6 2 5 2" xfId="2046"/>
    <cellStyle name="20% - Accent6 2 6" xfId="1430"/>
    <cellStyle name="20% - Accent6 3" xfId="152"/>
    <cellStyle name="20% - Accent6 3 2" xfId="313"/>
    <cellStyle name="20% - Accent6 3 2 2" xfId="934"/>
    <cellStyle name="20% - Accent6 3 2 2 2" xfId="2189"/>
    <cellStyle name="20% - Accent6 3 2 2 3" xfId="1875"/>
    <cellStyle name="20% - Accent6 3 2 3" xfId="2085"/>
    <cellStyle name="20% - Accent6 3 2 4" xfId="2017"/>
    <cellStyle name="20% - Accent6 3 2 5" xfId="1645"/>
    <cellStyle name="20% - Accent6 3 3" xfId="304"/>
    <cellStyle name="20% - Accent6 3 4" xfId="818"/>
    <cellStyle name="20% - Accent6 3 5" xfId="904"/>
    <cellStyle name="20% - Accent6 4" xfId="198"/>
    <cellStyle name="20% - Accent6 4 2" xfId="270"/>
    <cellStyle name="20% - Accent6 4 2 2" xfId="1183"/>
    <cellStyle name="20% - Accent6 4 2 3" xfId="1550"/>
    <cellStyle name="20% - Accent6 4 3" xfId="920"/>
    <cellStyle name="20% - Accent6 4 3 2" xfId="1118"/>
    <cellStyle name="20% - Accent6 4 3 3" xfId="1500"/>
    <cellStyle name="20% - Accent6 4 4" xfId="1069"/>
    <cellStyle name="20% - Accent6 4 4 2" xfId="2177"/>
    <cellStyle name="20% - Accent6 4 5" xfId="1451"/>
    <cellStyle name="20% - Accent6 5" xfId="215"/>
    <cellStyle name="20% - Accent6 5 2" xfId="1201"/>
    <cellStyle name="20% - Accent6 5 2 2" xfId="2082"/>
    <cellStyle name="20% - Accent6 5 3" xfId="1568"/>
    <cellStyle name="20% - Accent6 6" xfId="193"/>
    <cellStyle name="20% - Accent6 6 2" xfId="1148"/>
    <cellStyle name="20% - Accent6 6 3" xfId="1515"/>
    <cellStyle name="20% - Accent6 7" xfId="291"/>
    <cellStyle name="20% - Accent6 7 2" xfId="1217"/>
    <cellStyle name="20% - Accent6 7 3" xfId="1584"/>
    <cellStyle name="20% - Accent6 8" xfId="216"/>
    <cellStyle name="20% - Accent6 8 2" xfId="1081"/>
    <cellStyle name="20% - Accent6 8 3" xfId="1463"/>
    <cellStyle name="20% - Accent6 9" xfId="228"/>
    <cellStyle name="20% - Accent6 9 2" xfId="1605"/>
    <cellStyle name="40% - Accent1" xfId="20" builtinId="31" customBuiltin="1"/>
    <cellStyle name="40% - Accent1 10" xfId="271"/>
    <cellStyle name="40% - Accent1 10 2" xfId="1612"/>
    <cellStyle name="40% - Accent1 11" xfId="837"/>
    <cellStyle name="40% - Accent1 11 2" xfId="982"/>
    <cellStyle name="40% - Accent1 11 3" xfId="2005"/>
    <cellStyle name="40% - Accent1 12" xfId="878"/>
    <cellStyle name="40% - Accent1 12 2" xfId="2394"/>
    <cellStyle name="40% - Accent1 13" xfId="1020"/>
    <cellStyle name="40% - Accent1 14" xfId="1235"/>
    <cellStyle name="40% - Accent1 15" xfId="1402"/>
    <cellStyle name="40% - Accent1 16" xfId="2456"/>
    <cellStyle name="40% - Accent1 2" xfId="50"/>
    <cellStyle name="40% - Accent1 2 2" xfId="180"/>
    <cellStyle name="40% - Accent1 2 2 2" xfId="1127"/>
    <cellStyle name="40% - Accent1 2 2 2 2" xfId="1677"/>
    <cellStyle name="40% - Accent1 2 3" xfId="797"/>
    <cellStyle name="40% - Accent1 2 3 2" xfId="962"/>
    <cellStyle name="40% - Accent1 2 3 2 2" xfId="1896"/>
    <cellStyle name="40% - Accent1 2 3 3" xfId="1155"/>
    <cellStyle name="40% - Accent1 2 3 3 2" xfId="2212"/>
    <cellStyle name="40% - Accent1 2 3 4" xfId="1522"/>
    <cellStyle name="40% - Accent1 2 4" xfId="857"/>
    <cellStyle name="40% - Accent1 2 4 2" xfId="1000"/>
    <cellStyle name="40% - Accent1 2 4 2 2" xfId="2107"/>
    <cellStyle name="40% - Accent1 2 4 3" xfId="1090"/>
    <cellStyle name="40% - Accent1 2 4 4" xfId="1472"/>
    <cellStyle name="40% - Accent1 2 5" xfId="1038"/>
    <cellStyle name="40% - Accent1 2 5 2" xfId="2037"/>
    <cellStyle name="40% - Accent1 2 6" xfId="1421"/>
    <cellStyle name="40% - Accent1 3" xfId="133"/>
    <cellStyle name="40% - Accent1 3 2" xfId="294"/>
    <cellStyle name="40% - Accent1 3 2 2" xfId="925"/>
    <cellStyle name="40% - Accent1 3 2 2 2" xfId="2199"/>
    <cellStyle name="40% - Accent1 3 2 2 3" xfId="1883"/>
    <cellStyle name="40% - Accent1 3 2 3" xfId="2093"/>
    <cellStyle name="40% - Accent1 3 2 4" xfId="2024"/>
    <cellStyle name="40% - Accent1 3 2 5" xfId="1656"/>
    <cellStyle name="40% - Accent1 3 3" xfId="308"/>
    <cellStyle name="40% - Accent1 3 4" xfId="819"/>
    <cellStyle name="40% - Accent1 3 5" xfId="895"/>
    <cellStyle name="40% - Accent1 4" xfId="179"/>
    <cellStyle name="40% - Accent1 4 2" xfId="272"/>
    <cellStyle name="40% - Accent1 4 2 2" xfId="1174"/>
    <cellStyle name="40% - Accent1 4 2 3" xfId="1541"/>
    <cellStyle name="40% - Accent1 4 3" xfId="911"/>
    <cellStyle name="40% - Accent1 4 3 2" xfId="1109"/>
    <cellStyle name="40% - Accent1 4 3 3" xfId="1491"/>
    <cellStyle name="40% - Accent1 4 4" xfId="1060"/>
    <cellStyle name="40% - Accent1 4 4 2" xfId="2167"/>
    <cellStyle name="40% - Accent1 4 5" xfId="1442"/>
    <cellStyle name="40% - Accent1 5" xfId="197"/>
    <cellStyle name="40% - Accent1 5 2" xfId="1192"/>
    <cellStyle name="40% - Accent1 5 2 2" xfId="2073"/>
    <cellStyle name="40% - Accent1 5 3" xfId="1559"/>
    <cellStyle name="40% - Accent1 6" xfId="213"/>
    <cellStyle name="40% - Accent1 6 2" xfId="1139"/>
    <cellStyle name="40% - Accent1 6 3" xfId="1506"/>
    <cellStyle name="40% - Accent1 7" xfId="229"/>
    <cellStyle name="40% - Accent1 7 2" xfId="1208"/>
    <cellStyle name="40% - Accent1 7 3" xfId="1575"/>
    <cellStyle name="40% - Accent1 8" xfId="176"/>
    <cellStyle name="40% - Accent1 8 2" xfId="1072"/>
    <cellStyle name="40% - Accent1 8 3" xfId="1454"/>
    <cellStyle name="40% - Accent1 9" xfId="320"/>
    <cellStyle name="40% - Accent1 9 2" xfId="1596"/>
    <cellStyle name="40% - Accent2" xfId="24" builtinId="35" customBuiltin="1"/>
    <cellStyle name="40% - Accent2 10" xfId="312"/>
    <cellStyle name="40% - Accent2 10 2" xfId="1614"/>
    <cellStyle name="40% - Accent2 11" xfId="839"/>
    <cellStyle name="40% - Accent2 11 2" xfId="984"/>
    <cellStyle name="40% - Accent2 11 3" xfId="2007"/>
    <cellStyle name="40% - Accent2 12" xfId="880"/>
    <cellStyle name="40% - Accent2 12 2" xfId="2396"/>
    <cellStyle name="40% - Accent2 13" xfId="1022"/>
    <cellStyle name="40% - Accent2 14" xfId="1226"/>
    <cellStyle name="40% - Accent2 15" xfId="1404"/>
    <cellStyle name="40% - Accent2 16" xfId="2458"/>
    <cellStyle name="40% - Accent2 2" xfId="51"/>
    <cellStyle name="40% - Accent2 2 2" xfId="263"/>
    <cellStyle name="40% - Accent2 2 2 2" xfId="1128"/>
    <cellStyle name="40% - Accent2 2 2 2 2" xfId="1702"/>
    <cellStyle name="40% - Accent2 2 3" xfId="799"/>
    <cellStyle name="40% - Accent2 2 3 2" xfId="964"/>
    <cellStyle name="40% - Accent2 2 3 2 2" xfId="1898"/>
    <cellStyle name="40% - Accent2 2 3 3" xfId="1157"/>
    <cellStyle name="40% - Accent2 2 3 3 2" xfId="2214"/>
    <cellStyle name="40% - Accent2 2 3 4" xfId="1524"/>
    <cellStyle name="40% - Accent2 2 4" xfId="859"/>
    <cellStyle name="40% - Accent2 2 4 2" xfId="1002"/>
    <cellStyle name="40% - Accent2 2 4 2 2" xfId="2109"/>
    <cellStyle name="40% - Accent2 2 4 3" xfId="1092"/>
    <cellStyle name="40% - Accent2 2 4 4" xfId="1474"/>
    <cellStyle name="40% - Accent2 2 5" xfId="1040"/>
    <cellStyle name="40% - Accent2 2 5 2" xfId="2039"/>
    <cellStyle name="40% - Accent2 2 6" xfId="1423"/>
    <cellStyle name="40% - Accent2 3" xfId="137"/>
    <cellStyle name="40% - Accent2 3 2" xfId="298"/>
    <cellStyle name="40% - Accent2 3 2 2" xfId="927"/>
    <cellStyle name="40% - Accent2 3 2 2 2" xfId="2242"/>
    <cellStyle name="40% - Accent2 3 2 2 3" xfId="1931"/>
    <cellStyle name="40% - Accent2 3 2 3" xfId="2139"/>
    <cellStyle name="40% - Accent2 3 2 4" xfId="2058"/>
    <cellStyle name="40% - Accent2 3 2 5" xfId="1734"/>
    <cellStyle name="40% - Accent2 3 3" xfId="167"/>
    <cellStyle name="40% - Accent2 3 4" xfId="820"/>
    <cellStyle name="40% - Accent2 3 5" xfId="897"/>
    <cellStyle name="40% - Accent2 4" xfId="183"/>
    <cellStyle name="40% - Accent2 4 2" xfId="230"/>
    <cellStyle name="40% - Accent2 4 2 2" xfId="1176"/>
    <cellStyle name="40% - Accent2 4 2 3" xfId="1543"/>
    <cellStyle name="40% - Accent2 4 3" xfId="913"/>
    <cellStyle name="40% - Accent2 4 3 2" xfId="1111"/>
    <cellStyle name="40% - Accent2 4 3 3" xfId="1493"/>
    <cellStyle name="40% - Accent2 4 4" xfId="1062"/>
    <cellStyle name="40% - Accent2 4 4 2" xfId="2169"/>
    <cellStyle name="40% - Accent2 4 5" xfId="1444"/>
    <cellStyle name="40% - Accent2 5" xfId="282"/>
    <cellStyle name="40% - Accent2 5 2" xfId="1194"/>
    <cellStyle name="40% - Accent2 5 2 2" xfId="2075"/>
    <cellStyle name="40% - Accent2 5 3" xfId="1561"/>
    <cellStyle name="40% - Accent2 6" xfId="169"/>
    <cellStyle name="40% - Accent2 6 2" xfId="1141"/>
    <cellStyle name="40% - Accent2 6 3" xfId="1508"/>
    <cellStyle name="40% - Accent2 7" xfId="295"/>
    <cellStyle name="40% - Accent2 7 2" xfId="1210"/>
    <cellStyle name="40% - Accent2 7 3" xfId="1577"/>
    <cellStyle name="40% - Accent2 8" xfId="349"/>
    <cellStyle name="40% - Accent2 8 2" xfId="1074"/>
    <cellStyle name="40% - Accent2 8 3" xfId="1456"/>
    <cellStyle name="40% - Accent2 9" xfId="231"/>
    <cellStyle name="40% - Accent2 9 2" xfId="1598"/>
    <cellStyle name="40% - Accent3" xfId="28" builtinId="39" customBuiltin="1"/>
    <cellStyle name="40% - Accent3 10" xfId="273"/>
    <cellStyle name="40% - Accent3 10 2" xfId="1616"/>
    <cellStyle name="40% - Accent3 11" xfId="841"/>
    <cellStyle name="40% - Accent3 11 2" xfId="986"/>
    <cellStyle name="40% - Accent3 11 3" xfId="2009"/>
    <cellStyle name="40% - Accent3 12" xfId="882"/>
    <cellStyle name="40% - Accent3 12 2" xfId="2398"/>
    <cellStyle name="40% - Accent3 13" xfId="1024"/>
    <cellStyle name="40% - Accent3 14" xfId="1224"/>
    <cellStyle name="40% - Accent3 15" xfId="1406"/>
    <cellStyle name="40% - Accent3 16" xfId="2461"/>
    <cellStyle name="40% - Accent3 2" xfId="52"/>
    <cellStyle name="40% - Accent3 2 2" xfId="206"/>
    <cellStyle name="40% - Accent3 2 2 2" xfId="1129"/>
    <cellStyle name="40% - Accent3 2 2 2 2" xfId="1657"/>
    <cellStyle name="40% - Accent3 2 3" xfId="801"/>
    <cellStyle name="40% - Accent3 2 3 2" xfId="966"/>
    <cellStyle name="40% - Accent3 2 3 2 2" xfId="1900"/>
    <cellStyle name="40% - Accent3 2 3 3" xfId="1159"/>
    <cellStyle name="40% - Accent3 2 3 3 2" xfId="2216"/>
    <cellStyle name="40% - Accent3 2 3 4" xfId="1526"/>
    <cellStyle name="40% - Accent3 2 4" xfId="861"/>
    <cellStyle name="40% - Accent3 2 4 2" xfId="1004"/>
    <cellStyle name="40% - Accent3 2 4 2 2" xfId="2111"/>
    <cellStyle name="40% - Accent3 2 4 3" xfId="1094"/>
    <cellStyle name="40% - Accent3 2 4 4" xfId="1476"/>
    <cellStyle name="40% - Accent3 2 5" xfId="1042"/>
    <cellStyle name="40% - Accent3 2 5 2" xfId="2041"/>
    <cellStyle name="40% - Accent3 2 6" xfId="1425"/>
    <cellStyle name="40% - Accent3 3" xfId="141"/>
    <cellStyle name="40% - Accent3 3 2" xfId="302"/>
    <cellStyle name="40% - Accent3 3 2 2" xfId="929"/>
    <cellStyle name="40% - Accent3 3 2 2 2" xfId="2200"/>
    <cellStyle name="40% - Accent3 3 2 2 3" xfId="1884"/>
    <cellStyle name="40% - Accent3 3 2 3" xfId="2095"/>
    <cellStyle name="40% - Accent3 3 2 4" xfId="2025"/>
    <cellStyle name="40% - Accent3 3 2 5" xfId="1660"/>
    <cellStyle name="40% - Accent3 3 3" xfId="232"/>
    <cellStyle name="40% - Accent3 3 4" xfId="821"/>
    <cellStyle name="40% - Accent3 3 5" xfId="899"/>
    <cellStyle name="40% - Accent3 4" xfId="187"/>
    <cellStyle name="40% - Accent3 4 2" xfId="265"/>
    <cellStyle name="40% - Accent3 4 2 2" xfId="1178"/>
    <cellStyle name="40% - Accent3 4 2 3" xfId="1545"/>
    <cellStyle name="40% - Accent3 4 3" xfId="915"/>
    <cellStyle name="40% - Accent3 4 3 2" xfId="1113"/>
    <cellStyle name="40% - Accent3 4 3 3" xfId="1495"/>
    <cellStyle name="40% - Accent3 4 4" xfId="1064"/>
    <cellStyle name="40% - Accent3 4 4 2" xfId="2171"/>
    <cellStyle name="40% - Accent3 4 5" xfId="1446"/>
    <cellStyle name="40% - Accent3 5" xfId="208"/>
    <cellStyle name="40% - Accent3 5 2" xfId="1196"/>
    <cellStyle name="40% - Accent3 5 2 2" xfId="2077"/>
    <cellStyle name="40% - Accent3 5 3" xfId="1563"/>
    <cellStyle name="40% - Accent3 6" xfId="233"/>
    <cellStyle name="40% - Accent3 6 2" xfId="1143"/>
    <cellStyle name="40% - Accent3 6 3" xfId="1510"/>
    <cellStyle name="40% - Accent3 7" xfId="267"/>
    <cellStyle name="40% - Accent3 7 2" xfId="1212"/>
    <cellStyle name="40% - Accent3 7 3" xfId="1579"/>
    <cellStyle name="40% - Accent3 8" xfId="234"/>
    <cellStyle name="40% - Accent3 8 2" xfId="1076"/>
    <cellStyle name="40% - Accent3 8 3" xfId="1458"/>
    <cellStyle name="40% - Accent3 9" xfId="171"/>
    <cellStyle name="40% - Accent3 9 2" xfId="1600"/>
    <cellStyle name="40% - Accent4" xfId="32" builtinId="43" customBuiltin="1"/>
    <cellStyle name="40% - Accent4 10" xfId="235"/>
    <cellStyle name="40% - Accent4 10 2" xfId="1618"/>
    <cellStyle name="40% - Accent4 11" xfId="843"/>
    <cellStyle name="40% - Accent4 11 2" xfId="988"/>
    <cellStyle name="40% - Accent4 11 3" xfId="2011"/>
    <cellStyle name="40% - Accent4 12" xfId="884"/>
    <cellStyle name="40% - Accent4 12 2" xfId="2400"/>
    <cellStyle name="40% - Accent4 13" xfId="1026"/>
    <cellStyle name="40% - Accent4 14" xfId="1228"/>
    <cellStyle name="40% - Accent4 15" xfId="1408"/>
    <cellStyle name="40% - Accent4 16" xfId="2463"/>
    <cellStyle name="40% - Accent4 2" xfId="53"/>
    <cellStyle name="40% - Accent4 2 2" xfId="286"/>
    <cellStyle name="40% - Accent4 2 2 2" xfId="1130"/>
    <cellStyle name="40% - Accent4 2 2 2 2" xfId="1733"/>
    <cellStyle name="40% - Accent4 2 3" xfId="803"/>
    <cellStyle name="40% - Accent4 2 3 2" xfId="968"/>
    <cellStyle name="40% - Accent4 2 3 2 2" xfId="1902"/>
    <cellStyle name="40% - Accent4 2 3 3" xfId="1161"/>
    <cellStyle name="40% - Accent4 2 3 3 2" xfId="2218"/>
    <cellStyle name="40% - Accent4 2 3 4" xfId="1528"/>
    <cellStyle name="40% - Accent4 2 4" xfId="863"/>
    <cellStyle name="40% - Accent4 2 4 2" xfId="1006"/>
    <cellStyle name="40% - Accent4 2 4 2 2" xfId="2113"/>
    <cellStyle name="40% - Accent4 2 4 3" xfId="1096"/>
    <cellStyle name="40% - Accent4 2 4 4" xfId="1478"/>
    <cellStyle name="40% - Accent4 2 5" xfId="1044"/>
    <cellStyle name="40% - Accent4 2 5 2" xfId="2043"/>
    <cellStyle name="40% - Accent4 2 6" xfId="1427"/>
    <cellStyle name="40% - Accent4 3" xfId="145"/>
    <cellStyle name="40% - Accent4 3 2" xfId="306"/>
    <cellStyle name="40% - Accent4 3 2 2" xfId="931"/>
    <cellStyle name="40% - Accent4 3 2 2 2" xfId="2201"/>
    <cellStyle name="40% - Accent4 3 2 2 3" xfId="1885"/>
    <cellStyle name="40% - Accent4 3 2 3" xfId="2096"/>
    <cellStyle name="40% - Accent4 3 2 4" xfId="2026"/>
    <cellStyle name="40% - Accent4 3 2 5" xfId="1662"/>
    <cellStyle name="40% - Accent4 3 3" xfId="212"/>
    <cellStyle name="40% - Accent4 3 4" xfId="822"/>
    <cellStyle name="40% - Accent4 3 5" xfId="901"/>
    <cellStyle name="40% - Accent4 4" xfId="191"/>
    <cellStyle name="40% - Accent4 4 2" xfId="173"/>
    <cellStyle name="40% - Accent4 4 2 2" xfId="1180"/>
    <cellStyle name="40% - Accent4 4 2 3" xfId="1547"/>
    <cellStyle name="40% - Accent4 4 3" xfId="917"/>
    <cellStyle name="40% - Accent4 4 3 2" xfId="1115"/>
    <cellStyle name="40% - Accent4 4 3 3" xfId="1497"/>
    <cellStyle name="40% - Accent4 4 4" xfId="1066"/>
    <cellStyle name="40% - Accent4 4 4 2" xfId="2173"/>
    <cellStyle name="40% - Accent4 4 5" xfId="1448"/>
    <cellStyle name="40% - Accent4 5" xfId="276"/>
    <cellStyle name="40% - Accent4 5 2" xfId="1198"/>
    <cellStyle name="40% - Accent4 5 2 2" xfId="2079"/>
    <cellStyle name="40% - Accent4 5 3" xfId="1565"/>
    <cellStyle name="40% - Accent4 6" xfId="342"/>
    <cellStyle name="40% - Accent4 6 2" xfId="1145"/>
    <cellStyle name="40% - Accent4 6 3" xfId="1512"/>
    <cellStyle name="40% - Accent4 7" xfId="236"/>
    <cellStyle name="40% - Accent4 7 2" xfId="1214"/>
    <cellStyle name="40% - Accent4 7 3" xfId="1581"/>
    <cellStyle name="40% - Accent4 8" xfId="250"/>
    <cellStyle name="40% - Accent4 8 2" xfId="1078"/>
    <cellStyle name="40% - Accent4 8 3" xfId="1460"/>
    <cellStyle name="40% - Accent4 9" xfId="338"/>
    <cellStyle name="40% - Accent4 9 2" xfId="1602"/>
    <cellStyle name="40% - Accent5" xfId="36" builtinId="47" customBuiltin="1"/>
    <cellStyle name="40% - Accent5 10" xfId="288"/>
    <cellStyle name="40% - Accent5 10 2" xfId="1620"/>
    <cellStyle name="40% - Accent5 11" xfId="845"/>
    <cellStyle name="40% - Accent5 11 2" xfId="990"/>
    <cellStyle name="40% - Accent5 11 3" xfId="2013"/>
    <cellStyle name="40% - Accent5 12" xfId="886"/>
    <cellStyle name="40% - Accent5 12 2" xfId="2402"/>
    <cellStyle name="40% - Accent5 13" xfId="1028"/>
    <cellStyle name="40% - Accent5 14" xfId="1222"/>
    <cellStyle name="40% - Accent5 15" xfId="1411"/>
    <cellStyle name="40% - Accent5 16" xfId="2465"/>
    <cellStyle name="40% - Accent5 2" xfId="54"/>
    <cellStyle name="40% - Accent5 2 2" xfId="283"/>
    <cellStyle name="40% - Accent5 2 2 2" xfId="1131"/>
    <cellStyle name="40% - Accent5 2 2 2 2" xfId="1732"/>
    <cellStyle name="40% - Accent5 2 3" xfId="805"/>
    <cellStyle name="40% - Accent5 2 3 2" xfId="970"/>
    <cellStyle name="40% - Accent5 2 3 2 2" xfId="1904"/>
    <cellStyle name="40% - Accent5 2 3 3" xfId="1163"/>
    <cellStyle name="40% - Accent5 2 3 3 2" xfId="2220"/>
    <cellStyle name="40% - Accent5 2 3 4" xfId="1530"/>
    <cellStyle name="40% - Accent5 2 4" xfId="865"/>
    <cellStyle name="40% - Accent5 2 4 2" xfId="1008"/>
    <cellStyle name="40% - Accent5 2 4 2 2" xfId="2115"/>
    <cellStyle name="40% - Accent5 2 4 3" xfId="1098"/>
    <cellStyle name="40% - Accent5 2 4 4" xfId="1480"/>
    <cellStyle name="40% - Accent5 2 5" xfId="1046"/>
    <cellStyle name="40% - Accent5 2 5 2" xfId="2045"/>
    <cellStyle name="40% - Accent5 2 6" xfId="1429"/>
    <cellStyle name="40% - Accent5 3" xfId="149"/>
    <cellStyle name="40% - Accent5 3 2" xfId="310"/>
    <cellStyle name="40% - Accent5 3 2 2" xfId="933"/>
    <cellStyle name="40% - Accent5 3 2 2 2" xfId="2196"/>
    <cellStyle name="40% - Accent5 3 2 2 3" xfId="1880"/>
    <cellStyle name="40% - Accent5 3 2 3" xfId="2090"/>
    <cellStyle name="40% - Accent5 3 2 4" xfId="2021"/>
    <cellStyle name="40% - Accent5 3 2 5" xfId="1653"/>
    <cellStyle name="40% - Accent5 3 3" xfId="334"/>
    <cellStyle name="40% - Accent5 3 4" xfId="823"/>
    <cellStyle name="40% - Accent5 3 5" xfId="903"/>
    <cellStyle name="40% - Accent5 4" xfId="195"/>
    <cellStyle name="40% - Accent5 4 2" xfId="160"/>
    <cellStyle name="40% - Accent5 4 2 2" xfId="1182"/>
    <cellStyle name="40% - Accent5 4 2 3" xfId="1549"/>
    <cellStyle name="40% - Accent5 4 3" xfId="919"/>
    <cellStyle name="40% - Accent5 4 3 2" xfId="1117"/>
    <cellStyle name="40% - Accent5 4 3 3" xfId="1499"/>
    <cellStyle name="40% - Accent5 4 4" xfId="1068"/>
    <cellStyle name="40% - Accent5 4 4 2" xfId="2175"/>
    <cellStyle name="40% - Accent5 4 5" xfId="1450"/>
    <cellStyle name="40% - Accent5 5" xfId="318"/>
    <cellStyle name="40% - Accent5 5 2" xfId="1200"/>
    <cellStyle name="40% - Accent5 5 2 2" xfId="2081"/>
    <cellStyle name="40% - Accent5 5 3" xfId="1567"/>
    <cellStyle name="40% - Accent5 6" xfId="330"/>
    <cellStyle name="40% - Accent5 6 2" xfId="1147"/>
    <cellStyle name="40% - Accent5 6 3" xfId="1514"/>
    <cellStyle name="40% - Accent5 7" xfId="237"/>
    <cellStyle name="40% - Accent5 7 2" xfId="1216"/>
    <cellStyle name="40% - Accent5 7 3" xfId="1583"/>
    <cellStyle name="40% - Accent5 8" xfId="285"/>
    <cellStyle name="40% - Accent5 8 2" xfId="1080"/>
    <cellStyle name="40% - Accent5 8 3" xfId="1462"/>
    <cellStyle name="40% - Accent5 9" xfId="326"/>
    <cellStyle name="40% - Accent5 9 2" xfId="1604"/>
    <cellStyle name="40% - Accent6" xfId="40" builtinId="51" customBuiltin="1"/>
    <cellStyle name="40% - Accent6 10" xfId="319"/>
    <cellStyle name="40% - Accent6 10 2" xfId="1622"/>
    <cellStyle name="40% - Accent6 11" xfId="847"/>
    <cellStyle name="40% - Accent6 11 2" xfId="992"/>
    <cellStyle name="40% - Accent6 11 3" xfId="2015"/>
    <cellStyle name="40% - Accent6 12" xfId="888"/>
    <cellStyle name="40% - Accent6 12 2" xfId="2404"/>
    <cellStyle name="40% - Accent6 13" xfId="1030"/>
    <cellStyle name="40% - Accent6 14" xfId="1220"/>
    <cellStyle name="40% - Accent6 15" xfId="1413"/>
    <cellStyle name="40% - Accent6 16" xfId="2467"/>
    <cellStyle name="40% - Accent6 2" xfId="55"/>
    <cellStyle name="40% - Accent6 2 2" xfId="257"/>
    <cellStyle name="40% - Accent6 2 2 2" xfId="1132"/>
    <cellStyle name="40% - Accent6 2 2 2 2" xfId="1701"/>
    <cellStyle name="40% - Accent6 2 3" xfId="807"/>
    <cellStyle name="40% - Accent6 2 3 2" xfId="972"/>
    <cellStyle name="40% - Accent6 2 3 2 2" xfId="1906"/>
    <cellStyle name="40% - Accent6 2 3 3" xfId="1165"/>
    <cellStyle name="40% - Accent6 2 3 3 2" xfId="2222"/>
    <cellStyle name="40% - Accent6 2 3 4" xfId="1532"/>
    <cellStyle name="40% - Accent6 2 4" xfId="867"/>
    <cellStyle name="40% - Accent6 2 4 2" xfId="1010"/>
    <cellStyle name="40% - Accent6 2 4 2 2" xfId="2117"/>
    <cellStyle name="40% - Accent6 2 4 3" xfId="1100"/>
    <cellStyle name="40% - Accent6 2 4 4" xfId="1482"/>
    <cellStyle name="40% - Accent6 2 5" xfId="1048"/>
    <cellStyle name="40% - Accent6 2 5 2" xfId="2047"/>
    <cellStyle name="40% - Accent6 2 6" xfId="1431"/>
    <cellStyle name="40% - Accent6 3" xfId="153"/>
    <cellStyle name="40% - Accent6 3 2" xfId="314"/>
    <cellStyle name="40% - Accent6 3 2 2" xfId="935"/>
    <cellStyle name="40% - Accent6 3 2 2 2" xfId="2241"/>
    <cellStyle name="40% - Accent6 3 2 2 3" xfId="1930"/>
    <cellStyle name="40% - Accent6 3 2 3" xfId="2138"/>
    <cellStyle name="40% - Accent6 3 2 4" xfId="2057"/>
    <cellStyle name="40% - Accent6 3 2 5" xfId="1731"/>
    <cellStyle name="40% - Accent6 3 3" xfId="322"/>
    <cellStyle name="40% - Accent6 3 4" xfId="824"/>
    <cellStyle name="40% - Accent6 3 5" xfId="905"/>
    <cellStyle name="40% - Accent6 4" xfId="199"/>
    <cellStyle name="40% - Accent6 4 2" xfId="275"/>
    <cellStyle name="40% - Accent6 4 2 2" xfId="1184"/>
    <cellStyle name="40% - Accent6 4 2 3" xfId="1551"/>
    <cellStyle name="40% - Accent6 4 3" xfId="921"/>
    <cellStyle name="40% - Accent6 4 3 2" xfId="1119"/>
    <cellStyle name="40% - Accent6 4 3 3" xfId="1501"/>
    <cellStyle name="40% - Accent6 4 4" xfId="1070"/>
    <cellStyle name="40% - Accent6 4 4 2" xfId="2178"/>
    <cellStyle name="40% - Accent6 4 5" xfId="1452"/>
    <cellStyle name="40% - Accent6 5" xfId="261"/>
    <cellStyle name="40% - Accent6 5 2" xfId="1202"/>
    <cellStyle name="40% - Accent6 5 2 2" xfId="2083"/>
    <cellStyle name="40% - Accent6 5 3" xfId="1569"/>
    <cellStyle name="40% - Accent6 6" xfId="238"/>
    <cellStyle name="40% - Accent6 6 2" xfId="1149"/>
    <cellStyle name="40% - Accent6 6 3" xfId="1516"/>
    <cellStyle name="40% - Accent6 7" xfId="345"/>
    <cellStyle name="40% - Accent6 7 2" xfId="1218"/>
    <cellStyle name="40% - Accent6 7 3" xfId="1585"/>
    <cellStyle name="40% - Accent6 8" xfId="239"/>
    <cellStyle name="40% - Accent6 8 2" xfId="1082"/>
    <cellStyle name="40% - Accent6 8 3" xfId="1464"/>
    <cellStyle name="40% - Accent6 9" xfId="284"/>
    <cellStyle name="40% - Accent6 9 2" xfId="1606"/>
    <cellStyle name="60% - Accent1" xfId="21" builtinId="32" customBuiltin="1"/>
    <cellStyle name="60% - Accent1 10" xfId="341"/>
    <cellStyle name="60% - Accent1 2" xfId="56"/>
    <cellStyle name="60% - Accent1 2 2" xfId="240"/>
    <cellStyle name="60% - Accent1 2 2 2" xfId="1711"/>
    <cellStyle name="60% - Accent1 3" xfId="134"/>
    <cellStyle name="60% - Accent1 3 2" xfId="287"/>
    <cellStyle name="60% - Accent1 4" xfId="337"/>
    <cellStyle name="60% - Accent1 5" xfId="175"/>
    <cellStyle name="60% - Accent1 6" xfId="159"/>
    <cellStyle name="60% - Accent1 7" xfId="333"/>
    <cellStyle name="60% - Accent1 8" xfId="241"/>
    <cellStyle name="60% - Accent1 9" xfId="252"/>
    <cellStyle name="60% - Accent2" xfId="25" builtinId="36" customBuiltin="1"/>
    <cellStyle name="60% - Accent2 10" xfId="329"/>
    <cellStyle name="60% - Accent2 2" xfId="57"/>
    <cellStyle name="60% - Accent2 2 2" xfId="290"/>
    <cellStyle name="60% - Accent2 2 2 2" xfId="1649"/>
    <cellStyle name="60% - Accent2 3" xfId="138"/>
    <cellStyle name="60% - Accent2 3 2" xfId="254"/>
    <cellStyle name="60% - Accent2 4" xfId="325"/>
    <cellStyle name="60% - Accent2 5" xfId="166"/>
    <cellStyle name="60% - Accent2 6" xfId="258"/>
    <cellStyle name="60% - Accent2 7" xfId="344"/>
    <cellStyle name="60% - Accent2 8" xfId="242"/>
    <cellStyle name="60% - Accent2 9" xfId="249"/>
    <cellStyle name="60% - Accent3" xfId="29" builtinId="40" customBuiltin="1"/>
    <cellStyle name="60% - Accent3 10" xfId="340"/>
    <cellStyle name="60% - Accent3 2" xfId="58"/>
    <cellStyle name="60% - Accent3 2 2" xfId="281"/>
    <cellStyle name="60% - Accent3 2 2 2" xfId="1680"/>
    <cellStyle name="60% - Accent3 3" xfId="142"/>
    <cellStyle name="60% - Accent3 3 2" xfId="168"/>
    <cellStyle name="60% - Accent3 4" xfId="336"/>
    <cellStyle name="60% - Accent3 5" xfId="243"/>
    <cellStyle name="60% - Accent3 6" xfId="203"/>
    <cellStyle name="60% - Accent3 7" xfId="332"/>
    <cellStyle name="60% - Accent3 8" xfId="162"/>
    <cellStyle name="60% - Accent3 9" xfId="170"/>
    <cellStyle name="60% - Accent4" xfId="33" builtinId="44" customBuiltin="1"/>
    <cellStyle name="60% - Accent4 10" xfId="328"/>
    <cellStyle name="60% - Accent4 2" xfId="59"/>
    <cellStyle name="60% - Accent4 2 2" xfId="244"/>
    <cellStyle name="60% - Accent4 2 2 2" xfId="1678"/>
    <cellStyle name="60% - Accent4 3" xfId="146"/>
    <cellStyle name="60% - Accent4 3 2" xfId="255"/>
    <cellStyle name="60% - Accent4 4" xfId="324"/>
    <cellStyle name="60% - Accent4 5" xfId="277"/>
    <cellStyle name="60% - Accent4 6" xfId="259"/>
    <cellStyle name="60% - Accent4 7" xfId="343"/>
    <cellStyle name="60% - Accent4 8" xfId="163"/>
    <cellStyle name="60% - Accent4 9" xfId="172"/>
    <cellStyle name="60% - Accent5" xfId="37" builtinId="48" customBuiltin="1"/>
    <cellStyle name="60% - Accent5 10" xfId="339"/>
    <cellStyle name="60% - Accent5 2" xfId="60"/>
    <cellStyle name="60% - Accent5 2 2" xfId="245"/>
    <cellStyle name="60% - Accent5 2 2 2" xfId="1650"/>
    <cellStyle name="60% - Accent5 3" xfId="150"/>
    <cellStyle name="60% - Accent5 3 2" xfId="251"/>
    <cellStyle name="60% - Accent5 4" xfId="335"/>
    <cellStyle name="60% - Accent5 5" xfId="278"/>
    <cellStyle name="60% - Accent5 6" xfId="274"/>
    <cellStyle name="60% - Accent5 7" xfId="331"/>
    <cellStyle name="60% - Accent5 8" xfId="164"/>
    <cellStyle name="60% - Accent5 9" xfId="253"/>
    <cellStyle name="60% - Accent6" xfId="41" builtinId="52" customBuiltin="1"/>
    <cellStyle name="60% - Accent6 10" xfId="327"/>
    <cellStyle name="60% - Accent6 2" xfId="61"/>
    <cellStyle name="60% - Accent6 2 2" xfId="246"/>
    <cellStyle name="60% - Accent6 2 2 2" xfId="1651"/>
    <cellStyle name="60% - Accent6 3" xfId="154"/>
    <cellStyle name="60% - Accent6 3 2" xfId="256"/>
    <cellStyle name="60% - Accent6 4" xfId="323"/>
    <cellStyle name="60% - Accent6 5" xfId="279"/>
    <cellStyle name="60% - Accent6 6" xfId="260"/>
    <cellStyle name="60% - Accent6 7" xfId="350"/>
    <cellStyle name="60% - Accent6 8" xfId="351"/>
    <cellStyle name="60% - Accent6 9" xfId="352"/>
    <cellStyle name="8" xfId="62"/>
    <cellStyle name="Accent1" xfId="18" builtinId="29" customBuiltin="1"/>
    <cellStyle name="Accent1 10" xfId="353"/>
    <cellStyle name="Accent1 2" xfId="63"/>
    <cellStyle name="Accent1 2 2" xfId="354"/>
    <cellStyle name="Accent1 2 2 2" xfId="1658"/>
    <cellStyle name="Accent1 3" xfId="131"/>
    <cellStyle name="Accent1 3 2" xfId="355"/>
    <cellStyle name="Accent1 4" xfId="356"/>
    <cellStyle name="Accent1 5" xfId="357"/>
    <cellStyle name="Accent1 6" xfId="358"/>
    <cellStyle name="Accent1 7" xfId="359"/>
    <cellStyle name="Accent1 8" xfId="360"/>
    <cellStyle name="Accent1 9" xfId="361"/>
    <cellStyle name="Accent2" xfId="22" builtinId="33" customBuiltin="1"/>
    <cellStyle name="Accent2 10" xfId="362"/>
    <cellStyle name="Accent2 2" xfId="64"/>
    <cellStyle name="Accent2 2 2" xfId="363"/>
    <cellStyle name="Accent2 2 2 2" xfId="1698"/>
    <cellStyle name="Accent2 3" xfId="135"/>
    <cellStyle name="Accent2 3 2" xfId="364"/>
    <cellStyle name="Accent2 4" xfId="365"/>
    <cellStyle name="Accent2 5" xfId="366"/>
    <cellStyle name="Accent2 6" xfId="367"/>
    <cellStyle name="Accent2 7" xfId="368"/>
    <cellStyle name="Accent2 8" xfId="369"/>
    <cellStyle name="Accent2 9" xfId="370"/>
    <cellStyle name="Accent3" xfId="26" builtinId="37" customBuiltin="1"/>
    <cellStyle name="Accent3 10" xfId="371"/>
    <cellStyle name="Accent3 2" xfId="65"/>
    <cellStyle name="Accent3 2 2" xfId="372"/>
    <cellStyle name="Accent3 2 2 2" xfId="1694"/>
    <cellStyle name="Accent3 3" xfId="139"/>
    <cellStyle name="Accent3 3 2" xfId="373"/>
    <cellStyle name="Accent3 4" xfId="374"/>
    <cellStyle name="Accent3 5" xfId="375"/>
    <cellStyle name="Accent3 6" xfId="376"/>
    <cellStyle name="Accent3 7" xfId="377"/>
    <cellStyle name="Accent3 8" xfId="378"/>
    <cellStyle name="Accent3 9" xfId="379"/>
    <cellStyle name="Accent4" xfId="30" builtinId="41" customBuiltin="1"/>
    <cellStyle name="Accent4 10" xfId="380"/>
    <cellStyle name="Accent4 2" xfId="66"/>
    <cellStyle name="Accent4 2 2" xfId="381"/>
    <cellStyle name="Accent4 2 2 2" xfId="1691"/>
    <cellStyle name="Accent4 3" xfId="143"/>
    <cellStyle name="Accent4 3 2" xfId="382"/>
    <cellStyle name="Accent4 4" xfId="383"/>
    <cellStyle name="Accent4 5" xfId="384"/>
    <cellStyle name="Accent4 6" xfId="385"/>
    <cellStyle name="Accent4 7" xfId="386"/>
    <cellStyle name="Accent4 8" xfId="387"/>
    <cellStyle name="Accent4 9" xfId="388"/>
    <cellStyle name="Accent5" xfId="34" builtinId="45" customBuiltin="1"/>
    <cellStyle name="Accent5 10" xfId="389"/>
    <cellStyle name="Accent5 2" xfId="67"/>
    <cellStyle name="Accent5 2 2" xfId="390"/>
    <cellStyle name="Accent5 2 2 2" xfId="1688"/>
    <cellStyle name="Accent5 3" xfId="147"/>
    <cellStyle name="Accent5 3 2" xfId="391"/>
    <cellStyle name="Accent5 4" xfId="392"/>
    <cellStyle name="Accent5 5" xfId="393"/>
    <cellStyle name="Accent5 6" xfId="394"/>
    <cellStyle name="Accent5 7" xfId="395"/>
    <cellStyle name="Accent5 8" xfId="396"/>
    <cellStyle name="Accent5 9" xfId="397"/>
    <cellStyle name="Accent6" xfId="38" builtinId="49" customBuiltin="1"/>
    <cellStyle name="Accent6 10" xfId="398"/>
    <cellStyle name="Accent6 2" xfId="68"/>
    <cellStyle name="Accent6 2 2" xfId="399"/>
    <cellStyle name="Accent6 2 2 2" xfId="1685"/>
    <cellStyle name="Accent6 3" xfId="151"/>
    <cellStyle name="Accent6 3 2" xfId="400"/>
    <cellStyle name="Accent6 4" xfId="401"/>
    <cellStyle name="Accent6 5" xfId="402"/>
    <cellStyle name="Accent6 6" xfId="403"/>
    <cellStyle name="Accent6 7" xfId="404"/>
    <cellStyle name="Accent6 8" xfId="405"/>
    <cellStyle name="Accent6 9" xfId="406"/>
    <cellStyle name="Accounting" xfId="1682"/>
    <cellStyle name="ÅëÈ­_±âÅ¸" xfId="1652"/>
    <cellStyle name="Assumption" xfId="1723"/>
    <cellStyle name="ÄÞ¸¶ [0]_±âÅ¸" xfId="1700"/>
    <cellStyle name="ÄÞ¸¶_±âÅ¸" xfId="1722"/>
    <cellStyle name="AXM_Column1Control" xfId="1697"/>
    <cellStyle name="Bad" xfId="8" builtinId="27" customBuiltin="1"/>
    <cellStyle name="Bad 10" xfId="407"/>
    <cellStyle name="Bad 2" xfId="69"/>
    <cellStyle name="Bad 2 2" xfId="408"/>
    <cellStyle name="Bad 2 2 2" xfId="1721"/>
    <cellStyle name="Bad 3" xfId="121"/>
    <cellStyle name="Bad 3 2" xfId="409"/>
    <cellStyle name="Bad 4" xfId="410"/>
    <cellStyle name="Bad 5" xfId="411"/>
    <cellStyle name="Bad 6" xfId="412"/>
    <cellStyle name="Bad 7" xfId="413"/>
    <cellStyle name="Bad 8" xfId="414"/>
    <cellStyle name="Bad 9" xfId="415"/>
    <cellStyle name="Bold-fyi-12" xfId="70"/>
    <cellStyle name="Bold-fyi-14" xfId="71"/>
    <cellStyle name="Bold-lable" xfId="72"/>
    <cellStyle name="Bold-valu" xfId="73"/>
    <cellStyle name="Budget" xfId="1720"/>
    <cellStyle name="Budget 2" xfId="1690"/>
    <cellStyle name="Ç¥ÁØ_¿ù°£¿ä¾àº¸°í" xfId="1719"/>
    <cellStyle name="Calculation" xfId="12" builtinId="22" customBuiltin="1"/>
    <cellStyle name="Calculation 10" xfId="416"/>
    <cellStyle name="Calculation 2" xfId="74"/>
    <cellStyle name="Calculation 2 2" xfId="417"/>
    <cellStyle name="Calculation 2 2 2" xfId="1687"/>
    <cellStyle name="Calculation 3" xfId="125"/>
    <cellStyle name="Calculation 3 2" xfId="418"/>
    <cellStyle name="Calculation 4" xfId="419"/>
    <cellStyle name="Calculation 5" xfId="420"/>
    <cellStyle name="Calculation 6" xfId="421"/>
    <cellStyle name="Calculation 7" xfId="422"/>
    <cellStyle name="Calculation 8" xfId="423"/>
    <cellStyle name="Calculation 8 2" xfId="729"/>
    <cellStyle name="Calculation 8 2 2" xfId="758"/>
    <cellStyle name="Calculation 8 3" xfId="733"/>
    <cellStyle name="Calculation 8 3 2" xfId="762"/>
    <cellStyle name="Calculation 8 4" xfId="728"/>
    <cellStyle name="Calculation 8 4 2" xfId="757"/>
    <cellStyle name="Calculation 8 5" xfId="720"/>
    <cellStyle name="Calculation 9" xfId="424"/>
    <cellStyle name="Calculation 9 2" xfId="730"/>
    <cellStyle name="Calculation 9 2 2" xfId="759"/>
    <cellStyle name="Calculation 9 3" xfId="732"/>
    <cellStyle name="Calculation 9 3 2" xfId="761"/>
    <cellStyle name="Calculation 9 4" xfId="731"/>
    <cellStyle name="Calculation 9 4 2" xfId="760"/>
    <cellStyle name="Calculation 9 5" xfId="719"/>
    <cellStyle name="Check Cell" xfId="14" builtinId="23" customBuiltin="1"/>
    <cellStyle name="Check Cell 10" xfId="425"/>
    <cellStyle name="Check Cell 2" xfId="75"/>
    <cellStyle name="Check Cell 2 2" xfId="426"/>
    <cellStyle name="Check Cell 2 2 2" xfId="1684"/>
    <cellStyle name="Check Cell 3" xfId="127"/>
    <cellStyle name="Check Cell 3 2" xfId="427"/>
    <cellStyle name="Check Cell 4" xfId="428"/>
    <cellStyle name="Check Cell 5" xfId="429"/>
    <cellStyle name="Check Cell 6" xfId="430"/>
    <cellStyle name="Check Cell 7" xfId="431"/>
    <cellStyle name="Check Cell 8" xfId="432"/>
    <cellStyle name="Check Cell 9" xfId="433"/>
    <cellStyle name="Comma" xfId="789" builtinId="3"/>
    <cellStyle name="Comma 10" xfId="434"/>
    <cellStyle name="Comma 10 2" xfId="435"/>
    <cellStyle name="Comma 10 3" xfId="436"/>
    <cellStyle name="Comma 10 4" xfId="437"/>
    <cellStyle name="Comma 10 5" xfId="2384"/>
    <cellStyle name="Comma 11" xfId="438"/>
    <cellStyle name="Comma 12" xfId="439"/>
    <cellStyle name="Comma 13" xfId="440"/>
    <cellStyle name="Comma 13 2" xfId="441"/>
    <cellStyle name="Comma 13 2 2" xfId="939"/>
    <cellStyle name="Comma 13 2 3" xfId="1237"/>
    <cellStyle name="Comma 13 3" xfId="938"/>
    <cellStyle name="Comma 13 4" xfId="1236"/>
    <cellStyle name="Comma 14" xfId="442"/>
    <cellStyle name="Comma 14 2" xfId="940"/>
    <cellStyle name="Comma 14 2 2" xfId="1267"/>
    <cellStyle name="Comma 14 3" xfId="1257"/>
    <cellStyle name="Comma 14 4" xfId="1238"/>
    <cellStyle name="Comma 15" xfId="443"/>
    <cellStyle name="Comma 15 2" xfId="941"/>
    <cellStyle name="Comma 15 3" xfId="1239"/>
    <cellStyle name="Comma 16" xfId="833"/>
    <cellStyle name="Comma 16 2" xfId="978"/>
    <cellStyle name="Comma 16 2 2" xfId="1268"/>
    <cellStyle name="Comma 16 3" xfId="1258"/>
    <cellStyle name="Comma 17" xfId="956"/>
    <cellStyle name="Comma 18" xfId="874"/>
    <cellStyle name="Comma 18 2" xfId="1269"/>
    <cellStyle name="Comma 18 3" xfId="1260"/>
    <cellStyle name="Comma 19" xfId="1016"/>
    <cellStyle name="Comma 2" xfId="76"/>
    <cellStyle name="Comma 2 2" xfId="444"/>
    <cellStyle name="Comma 2 2 2" xfId="445"/>
    <cellStyle name="Comma 2 2 2 2" xfId="446"/>
    <cellStyle name="Comma 2 2 2 2 2" xfId="1907"/>
    <cellStyle name="Comma 2 2 2 3" xfId="447"/>
    <cellStyle name="Comma 2 2 2 3 2" xfId="2224"/>
    <cellStyle name="Comma 2 2 2 4" xfId="1167"/>
    <cellStyle name="Comma 2 2 2 5" xfId="1534"/>
    <cellStyle name="Comma 2 2 3" xfId="448"/>
    <cellStyle name="Comma 2 2 3 2" xfId="1102"/>
    <cellStyle name="Comma 2 2 3 2 2" xfId="2119"/>
    <cellStyle name="Comma 2 2 3 3" xfId="1484"/>
    <cellStyle name="Comma 2 2 4" xfId="449"/>
    <cellStyle name="Comma 2 2 4 2" xfId="2049"/>
    <cellStyle name="Comma 2 2 5" xfId="450"/>
    <cellStyle name="Comma 2 2 6" xfId="810"/>
    <cellStyle name="Comma 2 2 6 2" xfId="974"/>
    <cellStyle name="Comma 2 2 7" xfId="870"/>
    <cellStyle name="Comma 2 2 7 2" xfId="1012"/>
    <cellStyle name="Comma 2 2 8" xfId="1050"/>
    <cellStyle name="Comma 2 2 9" xfId="1433"/>
    <cellStyle name="Comma 2 3" xfId="783"/>
    <cellStyle name="Comma 2 3 2" xfId="1333"/>
    <cellStyle name="Comma 2 4" xfId="790"/>
    <cellStyle name="Comma 2 4 2" xfId="849"/>
    <cellStyle name="Comma 2 4 2 2" xfId="994"/>
    <cellStyle name="Comma 2 4 2 2 2" xfId="2206"/>
    <cellStyle name="Comma 2 4 2 3" xfId="1890"/>
    <cellStyle name="Comma 2 4 3" xfId="957"/>
    <cellStyle name="Comma 2 4 3 2" xfId="2101"/>
    <cellStyle name="Comma 2 4 3 3" xfId="1667"/>
    <cellStyle name="Comma 2 4 4" xfId="1032"/>
    <cellStyle name="Comma 2 4 4 2" xfId="2031"/>
    <cellStyle name="Comma 2 4 5" xfId="1415"/>
    <cellStyle name="Comma 2 5" xfId="1054"/>
    <cellStyle name="Comma 2 5 2" xfId="1084"/>
    <cellStyle name="Comma 2 5 2 2" xfId="1466"/>
    <cellStyle name="Comma 20" xfId="1261"/>
    <cellStyle name="Comma 20 2" xfId="1270"/>
    <cellStyle name="Comma 21" xfId="1396"/>
    <cellStyle name="Comma 22" xfId="1263"/>
    <cellStyle name="Comma 22 2" xfId="1271"/>
    <cellStyle name="Comma 23" xfId="1265"/>
    <cellStyle name="Comma 23 2" xfId="1272"/>
    <cellStyle name="Comma 24" xfId="1266"/>
    <cellStyle name="Comma 24 2" xfId="1273"/>
    <cellStyle name="Comma 25" xfId="2449"/>
    <cellStyle name="Comma 26" xfId="1274"/>
    <cellStyle name="Comma 26 2" xfId="1275"/>
    <cellStyle name="Comma 3" xfId="158"/>
    <cellStyle name="Comma 3 2" xfId="452"/>
    <cellStyle name="Comma 3 2 2" xfId="828"/>
    <cellStyle name="Comma 3 2 2 2" xfId="1699"/>
    <cellStyle name="Comma 3 3" xfId="453"/>
    <cellStyle name="Comma 3 4" xfId="451"/>
    <cellStyle name="Comma 3 5" xfId="785"/>
    <cellStyle name="Comma 3 6" xfId="909"/>
    <cellStyle name="Comma 4" xfId="454"/>
    <cellStyle name="Comma 4 2" xfId="788"/>
    <cellStyle name="Comma 4 2 2" xfId="1386"/>
    <cellStyle name="Comma 4 3" xfId="1390"/>
    <cellStyle name="Comma 4 3 2" xfId="1718"/>
    <cellStyle name="Comma 4 4" xfId="1378"/>
    <cellStyle name="Comma 4 4 2" xfId="1647"/>
    <cellStyle name="Comma 4 5" xfId="2441"/>
    <cellStyle name="Comma 5" xfId="455"/>
    <cellStyle name="Comma 5 2" xfId="456"/>
    <cellStyle name="Comma 5 2 2" xfId="1186"/>
    <cellStyle name="Comma 5 2 2 2" xfId="1876"/>
    <cellStyle name="Comma 5 2 3" xfId="2190"/>
    <cellStyle name="Comma 5 2 4" xfId="1553"/>
    <cellStyle name="Comma 5 3" xfId="457"/>
    <cellStyle name="Comma 5 3 2" xfId="1135"/>
    <cellStyle name="Comma 5 3 2 2" xfId="2086"/>
    <cellStyle name="Comma 5 3 3" xfId="1503"/>
    <cellStyle name="Comma 5 4" xfId="458"/>
    <cellStyle name="Comma 5 4 2" xfId="2018"/>
    <cellStyle name="Comma 5 5" xfId="1056"/>
    <cellStyle name="Comma 5 6" xfId="1232"/>
    <cellStyle name="Comma 5 7" xfId="1438"/>
    <cellStyle name="Comma 6" xfId="459"/>
    <cellStyle name="Comma 6 2" xfId="460"/>
    <cellStyle name="Comma 6 2 2" xfId="461"/>
    <cellStyle name="Comma 6 2 3" xfId="1860"/>
    <cellStyle name="Comma 6 3" xfId="462"/>
    <cellStyle name="Comma 6 4" xfId="1204"/>
    <cellStyle name="Comma 6 5" xfId="1571"/>
    <cellStyle name="Comma 7" xfId="463"/>
    <cellStyle name="Comma 7 2" xfId="1628"/>
    <cellStyle name="Comma 7 3" xfId="1588"/>
    <cellStyle name="Comma 8" xfId="464"/>
    <cellStyle name="Comma 8 2" xfId="465"/>
    <cellStyle name="Comma 8 3" xfId="466"/>
    <cellStyle name="Comma 8 4" xfId="467"/>
    <cellStyle name="Comma 8 5" xfId="1592"/>
    <cellStyle name="Comma 9" xfId="468"/>
    <cellStyle name="Comma 9 2" xfId="1608"/>
    <cellStyle name="Comma(2)" xfId="1696"/>
    <cellStyle name="Comma0" xfId="1717"/>
    <cellStyle name="Comma1 - Style1" xfId="469"/>
    <cellStyle name="Comments" xfId="1707"/>
    <cellStyle name="Currency" xfId="831" builtinId="4"/>
    <cellStyle name="Currency 10" xfId="2442"/>
    <cellStyle name="Currency 12" xfId="1276"/>
    <cellStyle name="Currency 12 2" xfId="1277"/>
    <cellStyle name="Currency 16" xfId="1259"/>
    <cellStyle name="Currency 16 2" xfId="1278"/>
    <cellStyle name="Currency 17" xfId="1279"/>
    <cellStyle name="Currency 17 2" xfId="1280"/>
    <cellStyle name="Currency 2" xfId="114"/>
    <cellStyle name="Currency 2 2" xfId="470"/>
    <cellStyle name="Currency 2 2 2" xfId="830"/>
    <cellStyle name="Currency 2 2 2 2" xfId="1706"/>
    <cellStyle name="Currency 2 2 3" xfId="1383"/>
    <cellStyle name="Currency 2 3" xfId="795"/>
    <cellStyle name="Currency 2 3 2" xfId="855"/>
    <cellStyle name="Currency 2 3 2 2" xfId="998"/>
    <cellStyle name="Currency 2 3 2 2 2" xfId="2210"/>
    <cellStyle name="Currency 2 3 2 3" xfId="1388"/>
    <cellStyle name="Currency 2 3 2 4" xfId="1894"/>
    <cellStyle name="Currency 2 3 3" xfId="960"/>
    <cellStyle name="Currency 2 3 3 2" xfId="2105"/>
    <cellStyle name="Currency 2 3 3 3" xfId="1670"/>
    <cellStyle name="Currency 2 3 4" xfId="1036"/>
    <cellStyle name="Currency 2 3 4 2" xfId="2035"/>
    <cellStyle name="Currency 2 3 5" xfId="1326"/>
    <cellStyle name="Currency 2 3 6" xfId="1419"/>
    <cellStyle name="Currency 2 4" xfId="1088"/>
    <cellStyle name="Currency 2 4 2" xfId="1334"/>
    <cellStyle name="Currency 2 4 3" xfId="1470"/>
    <cellStyle name="Currency 20" xfId="1262"/>
    <cellStyle name="Currency 20 2" xfId="1281"/>
    <cellStyle name="Currency 22" xfId="1264"/>
    <cellStyle name="Currency 22 2" xfId="1282"/>
    <cellStyle name="Currency 25" xfId="1283"/>
    <cellStyle name="Currency 25 2" xfId="1284"/>
    <cellStyle name="Currency 27" xfId="1285"/>
    <cellStyle name="Currency 27 2" xfId="1286"/>
    <cellStyle name="Currency 3" xfId="202"/>
    <cellStyle name="Currency 3 2" xfId="472"/>
    <cellStyle name="Currency 3 2 2" xfId="1136"/>
    <cellStyle name="Currency 3 2 2 2" xfId="1716"/>
    <cellStyle name="Currency 3 2 3" xfId="1504"/>
    <cellStyle name="Currency 3 3" xfId="473"/>
    <cellStyle name="Currency 3 3 2" xfId="1171"/>
    <cellStyle name="Currency 3 3 2 2" xfId="1689"/>
    <cellStyle name="Currency 3 3 3" xfId="1538"/>
    <cellStyle name="Currency 3 4" xfId="474"/>
    <cellStyle name="Currency 3 4 2" xfId="2195"/>
    <cellStyle name="Currency 3 4 3" xfId="1879"/>
    <cellStyle name="Currency 3 5" xfId="475"/>
    <cellStyle name="Currency 3 5 2" xfId="2089"/>
    <cellStyle name="Currency 3 5 3" xfId="1648"/>
    <cellStyle name="Currency 3 6" xfId="471"/>
    <cellStyle name="Currency 3 6 2" xfId="1327"/>
    <cellStyle name="Currency 3 6 3" xfId="2020"/>
    <cellStyle name="Currency 3 7" xfId="1106"/>
    <cellStyle name="Currency 3 7 2" xfId="1335"/>
    <cellStyle name="Currency 3 8" xfId="1234"/>
    <cellStyle name="Currency 3 9" xfId="1488"/>
    <cellStyle name="Currency 31" xfId="1287"/>
    <cellStyle name="Currency 31 2" xfId="1288"/>
    <cellStyle name="Currency 33" xfId="1289"/>
    <cellStyle name="Currency 33 2" xfId="1290"/>
    <cellStyle name="Currency 34" xfId="1291"/>
    <cellStyle name="Currency 34 2" xfId="1292"/>
    <cellStyle name="Currency 35" xfId="1293"/>
    <cellStyle name="Currency 35 2" xfId="1294"/>
    <cellStyle name="Currency 36" xfId="1295"/>
    <cellStyle name="Currency 36 2" xfId="1296"/>
    <cellStyle name="Currency 37" xfId="1297"/>
    <cellStyle name="Currency 37 2" xfId="1298"/>
    <cellStyle name="Currency 38" xfId="1299"/>
    <cellStyle name="Currency 38 2" xfId="1300"/>
    <cellStyle name="Currency 39" xfId="1301"/>
    <cellStyle name="Currency 39 2" xfId="1302"/>
    <cellStyle name="Currency 4" xfId="476"/>
    <cellStyle name="Currency 4 2" xfId="942"/>
    <cellStyle name="Currency 4 2 2" xfId="1387"/>
    <cellStyle name="Currency 4 2 2 2" xfId="2233"/>
    <cellStyle name="Currency 4 2 2 3" xfId="1916"/>
    <cellStyle name="Currency 4 2 3" xfId="2127"/>
    <cellStyle name="Currency 4 2 4" xfId="2053"/>
    <cellStyle name="Currency 4 2 5" xfId="1686"/>
    <cellStyle name="Currency 4 3" xfId="1189"/>
    <cellStyle name="Currency 4 3 2" xfId="1391"/>
    <cellStyle name="Currency 4 3 3" xfId="1704"/>
    <cellStyle name="Currency 4 4" xfId="1379"/>
    <cellStyle name="Currency 4 5" xfId="1240"/>
    <cellStyle name="Currency 4 6" xfId="1556"/>
    <cellStyle name="Currency 4 7" xfId="2444"/>
    <cellStyle name="Currency 40" xfId="1303"/>
    <cellStyle name="Currency 40 2" xfId="1304"/>
    <cellStyle name="Currency 41" xfId="1305"/>
    <cellStyle name="Currency 41 2" xfId="1306"/>
    <cellStyle name="Currency 5" xfId="477"/>
    <cellStyle name="Currency 5 2" xfId="1693"/>
    <cellStyle name="Currency 6" xfId="835"/>
    <cellStyle name="Currency 6 2" xfId="980"/>
    <cellStyle name="Currency 6 3" xfId="1861"/>
    <cellStyle name="Currency 7" xfId="976"/>
    <cellStyle name="Currency 8" xfId="1018"/>
    <cellStyle name="Currency 8 2" xfId="1623"/>
    <cellStyle name="Currency 9" xfId="1399"/>
    <cellStyle name="Currency0" xfId="1715"/>
    <cellStyle name="D10-b-ledgend" xfId="77"/>
    <cellStyle name="D12-b-ledgend" xfId="78"/>
    <cellStyle name="D12-x-ledgend" xfId="79"/>
    <cellStyle name="Data Enter" xfId="1703"/>
    <cellStyle name="Date" xfId="1683"/>
    <cellStyle name="Decimal OUTPUT AMOUNTS" xfId="1714"/>
    <cellStyle name="Euro" xfId="1709"/>
    <cellStyle name="Explanatory Text" xfId="16" builtinId="53" customBuiltin="1"/>
    <cellStyle name="Explanatory Text 10" xfId="478"/>
    <cellStyle name="Explanatory Text 2" xfId="80"/>
    <cellStyle name="Explanatory Text 2 2" xfId="479"/>
    <cellStyle name="Explanatory Text 3" xfId="129"/>
    <cellStyle name="Explanatory Text 3 2" xfId="480"/>
    <cellStyle name="Explanatory Text 4" xfId="481"/>
    <cellStyle name="Explanatory Text 5" xfId="482"/>
    <cellStyle name="Explanatory Text 6" xfId="483"/>
    <cellStyle name="Explanatory Text 7" xfId="484"/>
    <cellStyle name="Explanatory Text 8" xfId="485"/>
    <cellStyle name="Explanatory Text 9" xfId="486"/>
    <cellStyle name="FactSheet" xfId="1708"/>
    <cellStyle name="Fixed" xfId="1695"/>
    <cellStyle name="Fixed2 - Style1" xfId="487"/>
    <cellStyle name="Good" xfId="7" builtinId="26" customBuiltin="1"/>
    <cellStyle name="Good 10" xfId="488"/>
    <cellStyle name="Good 2" xfId="81"/>
    <cellStyle name="Good 2 2" xfId="489"/>
    <cellStyle name="Good 2 2 2" xfId="1713"/>
    <cellStyle name="Good 3" xfId="120"/>
    <cellStyle name="Good 3 2" xfId="490"/>
    <cellStyle name="Good 4" xfId="491"/>
    <cellStyle name="Good 5" xfId="492"/>
    <cellStyle name="Good 6" xfId="493"/>
    <cellStyle name="Good 7" xfId="494"/>
    <cellStyle name="Good 8" xfId="495"/>
    <cellStyle name="Good 9" xfId="496"/>
    <cellStyle name="Grey" xfId="1692"/>
    <cellStyle name="Head-bold-18" xfId="82"/>
    <cellStyle name="Header1" xfId="1712"/>
    <cellStyle name="Header2" xfId="1705"/>
    <cellStyle name="Heading 1" xfId="3" builtinId="16" customBuiltin="1"/>
    <cellStyle name="Heading 1 10" xfId="497"/>
    <cellStyle name="Heading 1 2" xfId="83"/>
    <cellStyle name="Heading 1 2 2" xfId="498"/>
    <cellStyle name="Heading 1 3" xfId="116"/>
    <cellStyle name="Heading 1 3 2" xfId="499"/>
    <cellStyle name="Heading 1 4" xfId="500"/>
    <cellStyle name="Heading 1 5" xfId="501"/>
    <cellStyle name="Heading 1 6" xfId="502"/>
    <cellStyle name="Heading 1 7" xfId="503"/>
    <cellStyle name="Heading 1 8" xfId="504"/>
    <cellStyle name="Heading 1 9" xfId="505"/>
    <cellStyle name="Heading 2" xfId="4" builtinId="17" customBuiltin="1"/>
    <cellStyle name="Heading 2 10" xfId="506"/>
    <cellStyle name="Heading 2 2" xfId="84"/>
    <cellStyle name="Heading 2 2 2" xfId="507"/>
    <cellStyle name="Heading 2 3" xfId="117"/>
    <cellStyle name="Heading 2 3 2" xfId="508"/>
    <cellStyle name="Heading 2 4" xfId="509"/>
    <cellStyle name="Heading 2 5" xfId="510"/>
    <cellStyle name="Heading 2 6" xfId="511"/>
    <cellStyle name="Heading 2 7" xfId="512"/>
    <cellStyle name="Heading 2 8" xfId="513"/>
    <cellStyle name="Heading 2 9" xfId="514"/>
    <cellStyle name="Heading 3" xfId="5" builtinId="18" customBuiltin="1"/>
    <cellStyle name="Heading 3 10" xfId="515"/>
    <cellStyle name="Heading 3 2" xfId="85"/>
    <cellStyle name="Heading 3 2 2" xfId="516"/>
    <cellStyle name="Heading 3 3" xfId="118"/>
    <cellStyle name="Heading 3 3 2" xfId="517"/>
    <cellStyle name="Heading 3 4" xfId="518"/>
    <cellStyle name="Heading 3 5" xfId="519"/>
    <cellStyle name="Heading 3 6" xfId="520"/>
    <cellStyle name="Heading 3 7" xfId="521"/>
    <cellStyle name="Heading 3 8" xfId="522"/>
    <cellStyle name="Heading 3 9" xfId="523"/>
    <cellStyle name="Heading 4" xfId="6" builtinId="19" customBuiltin="1"/>
    <cellStyle name="Heading 4 10" xfId="524"/>
    <cellStyle name="Heading 4 2" xfId="86"/>
    <cellStyle name="Heading 4 2 2" xfId="525"/>
    <cellStyle name="Heading 4 3" xfId="119"/>
    <cellStyle name="Heading 4 3 2" xfId="526"/>
    <cellStyle name="Heading 4 4" xfId="527"/>
    <cellStyle name="Heading 4 5" xfId="528"/>
    <cellStyle name="Heading 4 6" xfId="529"/>
    <cellStyle name="Heading 4 7" xfId="530"/>
    <cellStyle name="Heading 4 8" xfId="531"/>
    <cellStyle name="Heading 4 9" xfId="532"/>
    <cellStyle name="Hidden" xfId="1735"/>
    <cellStyle name="Hyperlink 2" xfId="533"/>
    <cellStyle name="Hyperlink 2 2" xfId="534"/>
    <cellStyle name="Hyperlink 2 2 2" xfId="1737"/>
    <cellStyle name="Hyperlink 2 3" xfId="808"/>
    <cellStyle name="Hyperlink 2 3 2" xfId="1736"/>
    <cellStyle name="Hyperlink 3" xfId="535"/>
    <cellStyle name="Hyperlink 3 2" xfId="1738"/>
    <cellStyle name="Hyperlink 4" xfId="709"/>
    <cellStyle name="Hyperlink 6" xfId="536"/>
    <cellStyle name="Hyperlink 8" xfId="537"/>
    <cellStyle name="Input" xfId="10" builtinId="20" customBuiltin="1"/>
    <cellStyle name="Input [yellow]" xfId="1739"/>
    <cellStyle name="Input 10" xfId="538"/>
    <cellStyle name="Input 10 2" xfId="1740"/>
    <cellStyle name="Input 2" xfId="87"/>
    <cellStyle name="Input 2 2" xfId="539"/>
    <cellStyle name="Input 2 2 2" xfId="1741"/>
    <cellStyle name="Input 3" xfId="123"/>
    <cellStyle name="Input 3 2" xfId="540"/>
    <cellStyle name="Input 3 3" xfId="1742"/>
    <cellStyle name="Input 4" xfId="541"/>
    <cellStyle name="Input 4 2" xfId="1743"/>
    <cellStyle name="Input 5" xfId="542"/>
    <cellStyle name="Input 5 2" xfId="1744"/>
    <cellStyle name="Input 6" xfId="543"/>
    <cellStyle name="Input 6 2" xfId="1745"/>
    <cellStyle name="Input 7" xfId="544"/>
    <cellStyle name="Input 7 2" xfId="1746"/>
    <cellStyle name="Input 8" xfId="545"/>
    <cellStyle name="Input 8 2" xfId="734"/>
    <cellStyle name="Input 8 2 2" xfId="763"/>
    <cellStyle name="Input 8 3" xfId="727"/>
    <cellStyle name="Input 8 3 2" xfId="756"/>
    <cellStyle name="Input 8 4" xfId="736"/>
    <cellStyle name="Input 8 4 2" xfId="765"/>
    <cellStyle name="Input 8 5" xfId="718"/>
    <cellStyle name="Input 8 6" xfId="1747"/>
    <cellStyle name="Input 9" xfId="546"/>
    <cellStyle name="Input 9 2" xfId="735"/>
    <cellStyle name="Input 9 2 2" xfId="764"/>
    <cellStyle name="Input 9 3" xfId="726"/>
    <cellStyle name="Input 9 3 2" xfId="755"/>
    <cellStyle name="Input 9 4" xfId="737"/>
    <cellStyle name="Input 9 4 2" xfId="766"/>
    <cellStyle name="Input 9 5" xfId="717"/>
    <cellStyle name="Input 9 6" xfId="1748"/>
    <cellStyle name="input(0)" xfId="1749"/>
    <cellStyle name="Input(2)" xfId="1750"/>
    <cellStyle name="Ledgend-10-b-un" xfId="88"/>
    <cellStyle name="Linked Cell" xfId="13" builtinId="24" customBuiltin="1"/>
    <cellStyle name="Linked Cell 10" xfId="547"/>
    <cellStyle name="Linked Cell 2" xfId="89"/>
    <cellStyle name="Linked Cell 2 2" xfId="548"/>
    <cellStyle name="Linked Cell 3" xfId="126"/>
    <cellStyle name="Linked Cell 3 2" xfId="549"/>
    <cellStyle name="Linked Cell 4" xfId="550"/>
    <cellStyle name="Linked Cell 5" xfId="551"/>
    <cellStyle name="Linked Cell 6" xfId="552"/>
    <cellStyle name="Linked Cell 7" xfId="553"/>
    <cellStyle name="Linked Cell 8" xfId="554"/>
    <cellStyle name="Linked Cell 9" xfId="555"/>
    <cellStyle name="Neutral" xfId="9" builtinId="28" customBuiltin="1"/>
    <cellStyle name="Neutral 10" xfId="556"/>
    <cellStyle name="Neutral 2" xfId="90"/>
    <cellStyle name="Neutral 2 2" xfId="557"/>
    <cellStyle name="Neutral 2 2 2" xfId="1751"/>
    <cellStyle name="Neutral 3" xfId="122"/>
    <cellStyle name="Neutral 3 2" xfId="558"/>
    <cellStyle name="Neutral 4" xfId="559"/>
    <cellStyle name="Neutral 5" xfId="560"/>
    <cellStyle name="Neutral 6" xfId="561"/>
    <cellStyle name="Neutral 7" xfId="562"/>
    <cellStyle name="Neutral 8" xfId="563"/>
    <cellStyle name="Neutral 9" xfId="564"/>
    <cellStyle name="New_normal" xfId="1752"/>
    <cellStyle name="Normal" xfId="0" builtinId="0"/>
    <cellStyle name="Normal - Style1" xfId="1317"/>
    <cellStyle name="Normal - Style1 2" xfId="1753"/>
    <cellStyle name="Normal - Style2" xfId="1318"/>
    <cellStyle name="Normal - Style3" xfId="1319"/>
    <cellStyle name="Normal - Style4" xfId="1320"/>
    <cellStyle name="Normal - Style5" xfId="1321"/>
    <cellStyle name="Normal 10" xfId="565"/>
    <cellStyle name="Normal 10 2" xfId="566"/>
    <cellStyle name="Normal 10 2 2" xfId="1754"/>
    <cellStyle name="Normal 10 3" xfId="567"/>
    <cellStyle name="Normal 10 3 2" xfId="1881"/>
    <cellStyle name="Normal 10 3 2 2" xfId="2197"/>
    <cellStyle name="Normal 10 3 3" xfId="2091"/>
    <cellStyle name="Normal 10 3 4" xfId="2022"/>
    <cellStyle name="Normal 10 3 5" xfId="1654"/>
    <cellStyle name="Normal 10 4" xfId="568"/>
    <cellStyle name="Normal 10 5" xfId="569"/>
    <cellStyle name="Normal 100" xfId="2298"/>
    <cellStyle name="Normal 101" xfId="2297"/>
    <cellStyle name="Normal 102" xfId="2303"/>
    <cellStyle name="Normal 103" xfId="2164"/>
    <cellStyle name="Normal 104" xfId="2251"/>
    <cellStyle name="Normal 105" xfId="2279"/>
    <cellStyle name="Normal 106" xfId="2310"/>
    <cellStyle name="Normal 107" xfId="2193"/>
    <cellStyle name="Normal 108" xfId="2247"/>
    <cellStyle name="Normal 109" xfId="2311"/>
    <cellStyle name="Normal 11" xfId="570"/>
    <cellStyle name="Normal 11 2" xfId="571"/>
    <cellStyle name="Normal 11 2 2" xfId="1755"/>
    <cellStyle name="Normal 11 3" xfId="1203"/>
    <cellStyle name="Normal 11 3 2" xfId="1914"/>
    <cellStyle name="Normal 11 3 2 2" xfId="2232"/>
    <cellStyle name="Normal 11 3 3" xfId="2126"/>
    <cellStyle name="Normal 11 3 4" xfId="2052"/>
    <cellStyle name="Normal 11 3 5" xfId="1679"/>
    <cellStyle name="Normal 11 4" xfId="1641"/>
    <cellStyle name="Normal 11 5" xfId="1570"/>
    <cellStyle name="Normal 110" xfId="2307"/>
    <cellStyle name="Normal 111" xfId="2275"/>
    <cellStyle name="Normal 112" xfId="2253"/>
    <cellStyle name="Normal 113" xfId="2258"/>
    <cellStyle name="Normal 114" xfId="2287"/>
    <cellStyle name="Normal 115" xfId="2276"/>
    <cellStyle name="Normal 116" xfId="2296"/>
    <cellStyle name="Normal 117" xfId="2192"/>
    <cellStyle name="Normal 118" xfId="2325"/>
    <cellStyle name="Normal 119" xfId="2284"/>
    <cellStyle name="Normal 12" xfId="572"/>
    <cellStyle name="Normal 12 2" xfId="573"/>
    <cellStyle name="Normal 12 2 2" xfId="574"/>
    <cellStyle name="Normal 12 2 2 2" xfId="575"/>
    <cellStyle name="Normal 12 2 3" xfId="1756"/>
    <cellStyle name="Normal 12 3" xfId="576"/>
    <cellStyle name="Normal 12 3 2" xfId="2188"/>
    <cellStyle name="Normal 12 3 3" xfId="1874"/>
    <cellStyle name="Normal 12 4" xfId="1372"/>
    <cellStyle name="Normal 12 4 2" xfId="2084"/>
    <cellStyle name="Normal 12 4 3" xfId="1644"/>
    <cellStyle name="Normal 12 5" xfId="2016"/>
    <cellStyle name="Normal 12 6" xfId="1587"/>
    <cellStyle name="Normal 120" xfId="2235"/>
    <cellStyle name="Normal 121" xfId="2322"/>
    <cellStyle name="Normal 122" xfId="2184"/>
    <cellStyle name="Normal 123" xfId="2323"/>
    <cellStyle name="Normal 124" xfId="2328"/>
    <cellStyle name="Normal 125" xfId="2313"/>
    <cellStyle name="Normal 126" xfId="2321"/>
    <cellStyle name="Normal 127" xfId="2308"/>
    <cellStyle name="Normal 128" xfId="2133"/>
    <cellStyle name="Normal 129" xfId="2071"/>
    <cellStyle name="Normal 13" xfId="577"/>
    <cellStyle name="Normal 13 2" xfId="1757"/>
    <cellStyle name="Normal 13 3" xfId="1882"/>
    <cellStyle name="Normal 13 3 2" xfId="2198"/>
    <cellStyle name="Normal 13 4" xfId="2092"/>
    <cellStyle name="Normal 13 5" xfId="2023"/>
    <cellStyle name="Normal 13 6" xfId="1591"/>
    <cellStyle name="Normal 130" xfId="2140"/>
    <cellStyle name="Normal 131" xfId="2363"/>
    <cellStyle name="Normal 132" xfId="2359"/>
    <cellStyle name="Normal 133" xfId="2131"/>
    <cellStyle name="Normal 134" xfId="2364"/>
    <cellStyle name="Normal 135" xfId="2362"/>
    <cellStyle name="Normal 136" xfId="2333"/>
    <cellStyle name="Normal 137" xfId="2067"/>
    <cellStyle name="Normal 138" xfId="2355"/>
    <cellStyle name="Normal 139" xfId="2336"/>
    <cellStyle name="Normal 14" xfId="578"/>
    <cellStyle name="Normal 14 2" xfId="1758"/>
    <cellStyle name="Normal 14 3" xfId="1607"/>
    <cellStyle name="Normal 140" xfId="2148"/>
    <cellStyle name="Normal 141" xfId="2154"/>
    <cellStyle name="Normal 142" xfId="2158"/>
    <cellStyle name="Normal 143" xfId="2161"/>
    <cellStyle name="Normal 144" xfId="2340"/>
    <cellStyle name="Normal 145" xfId="2150"/>
    <cellStyle name="Normal 146" xfId="2354"/>
    <cellStyle name="Normal 147" xfId="2068"/>
    <cellStyle name="Normal 148" xfId="2334"/>
    <cellStyle name="Normal 149" xfId="2378"/>
    <cellStyle name="Normal 15" xfId="579"/>
    <cellStyle name="Normal 15 2" xfId="1759"/>
    <cellStyle name="Normal 15 3" xfId="1586"/>
    <cellStyle name="Normal 150" xfId="2376"/>
    <cellStyle name="Normal 151" xfId="2358"/>
    <cellStyle name="Normal 152" xfId="2372"/>
    <cellStyle name="Normal 153" xfId="2149"/>
    <cellStyle name="Normal 154" xfId="2377"/>
    <cellStyle name="Normal 155" xfId="2152"/>
    <cellStyle name="Normal 156" xfId="2347"/>
    <cellStyle name="Normal 157" xfId="2360"/>
    <cellStyle name="Normal 158" xfId="2380"/>
    <cellStyle name="Normal 159" xfId="2353"/>
    <cellStyle name="Normal 16" xfId="580"/>
    <cellStyle name="Normal 16 2" xfId="1934"/>
    <cellStyle name="Normal 16 2 2" xfId="2245"/>
    <cellStyle name="Normal 16 3" xfId="2143"/>
    <cellStyle name="Normal 16 4" xfId="2059"/>
    <cellStyle name="Normal 16 5" xfId="1760"/>
    <cellStyle name="Normal 160" xfId="2088"/>
    <cellStyle name="Normal 161" xfId="2151"/>
    <cellStyle name="Normal 162" xfId="2159"/>
    <cellStyle name="Normal 163" xfId="2134"/>
    <cellStyle name="Normal 164" xfId="2350"/>
    <cellStyle name="Normal 165" xfId="2341"/>
    <cellStyle name="Normal 166" xfId="2065"/>
    <cellStyle name="Normal 167" xfId="2371"/>
    <cellStyle name="Normal 168" xfId="2337"/>
    <cellStyle name="Normal 169" xfId="2368"/>
    <cellStyle name="Normal 17" xfId="581"/>
    <cellStyle name="Normal 17 2" xfId="1814"/>
    <cellStyle name="Normal 170" xfId="2352"/>
    <cellStyle name="Normal 171" xfId="2343"/>
    <cellStyle name="Normal 172" xfId="2383"/>
    <cellStyle name="Normal 173" xfId="2390"/>
    <cellStyle name="Normal 174" xfId="2389"/>
    <cellStyle name="Normal 175" xfId="2392"/>
    <cellStyle name="Normal 176" xfId="1625"/>
    <cellStyle name="Normal 177" xfId="2407"/>
    <cellStyle name="Normal 178" xfId="2408"/>
    <cellStyle name="Normal 179" xfId="1395"/>
    <cellStyle name="Normal 18" xfId="582"/>
    <cellStyle name="Normal 18 2" xfId="583"/>
    <cellStyle name="Normal 18 2 2" xfId="944"/>
    <cellStyle name="Normal 18 2 3" xfId="1242"/>
    <cellStyle name="Normal 18 3" xfId="943"/>
    <cellStyle name="Normal 18 4" xfId="1241"/>
    <cellStyle name="Normal 18 5" xfId="1830"/>
    <cellStyle name="Normal 180" xfId="1816"/>
    <cellStyle name="Normal 181" xfId="2419"/>
    <cellStyle name="Normal 182" xfId="1640"/>
    <cellStyle name="Normal 183" xfId="2417"/>
    <cellStyle name="Normal 184" xfId="2434"/>
    <cellStyle name="Normal 185" xfId="2421"/>
    <cellStyle name="Normal 186" xfId="2410"/>
    <cellStyle name="Normal 187" xfId="1436"/>
    <cellStyle name="Normal 188" xfId="2436"/>
    <cellStyle name="Normal 189" xfId="2433"/>
    <cellStyle name="Normal 19" xfId="584"/>
    <cellStyle name="Normal 19 2" xfId="945"/>
    <cellStyle name="Normal 19 3" xfId="1243"/>
    <cellStyle name="Normal 19 4" xfId="1831"/>
    <cellStyle name="Normal 190" xfId="2423"/>
    <cellStyle name="Normal 191" xfId="1631"/>
    <cellStyle name="Normal 192" xfId="2416"/>
    <cellStyle name="Normal 193" xfId="2435"/>
    <cellStyle name="Normal 194" xfId="1409"/>
    <cellStyle name="Normal 195" xfId="2415"/>
    <cellStyle name="Normal 196" xfId="2426"/>
    <cellStyle name="Normal 197" xfId="1555"/>
    <cellStyle name="Normal 198" xfId="2437"/>
    <cellStyle name="Normal 199" xfId="2439"/>
    <cellStyle name="Normal 2" xfId="42"/>
    <cellStyle name="Normal 2 10" xfId="792"/>
    <cellStyle name="Normal 2 10 2" xfId="1393"/>
    <cellStyle name="Normal 2 11" xfId="891"/>
    <cellStyle name="Normal 2 12" xfId="889"/>
    <cellStyle name="Normal 2 2" xfId="1"/>
    <cellStyle name="Normal 2 2 2" xfId="586"/>
    <cellStyle name="Normal 2 2 2 2" xfId="587"/>
    <cellStyle name="Normal 2 2 2 2 2" xfId="946"/>
    <cellStyle name="Normal 2 2 2 2 3" xfId="1244"/>
    <cellStyle name="Normal 2 2 2 2 4" xfId="1763"/>
    <cellStyle name="Normal 2 2 2 3" xfId="588"/>
    <cellStyle name="Normal 2 2 2 3 2" xfId="947"/>
    <cellStyle name="Normal 2 2 2 3 3" xfId="1245"/>
    <cellStyle name="Normal 2 2 2 3 4" xfId="1674"/>
    <cellStyle name="Normal 2 2 2 4" xfId="1137"/>
    <cellStyle name="Normal 2 2 3" xfId="589"/>
    <cellStyle name="Normal 2 2 3 2" xfId="1762"/>
    <cellStyle name="Normal 2 2 4" xfId="590"/>
    <cellStyle name="Normal 2 2 4 2" xfId="948"/>
    <cellStyle name="Normal 2 2 4 3" xfId="1246"/>
    <cellStyle name="Normal 2 2 4 4" xfId="1638"/>
    <cellStyle name="Normal 2 2 5" xfId="591"/>
    <cellStyle name="Normal 2 2 5 2" xfId="949"/>
    <cellStyle name="Normal 2 2 5 3" xfId="1247"/>
    <cellStyle name="Normal 2 2 6" xfId="585"/>
    <cellStyle name="Normal 2 2 6 2" xfId="1316"/>
    <cellStyle name="Normal 2 2 7" xfId="812"/>
    <cellStyle name="Normal 2 2 7 2" xfId="1329"/>
    <cellStyle name="Normal 2 2 8" xfId="1336"/>
    <cellStyle name="Normal 2 3" xfId="155"/>
    <cellStyle name="Normal 2 3 2" xfId="316"/>
    <cellStyle name="Normal 2 3 2 2" xfId="594"/>
    <cellStyle name="Normal 2 3 2 2 2" xfId="1764"/>
    <cellStyle name="Normal 2 3 2 3" xfId="593"/>
    <cellStyle name="Normal 2 3 2 4" xfId="936"/>
    <cellStyle name="Normal 2 3 2 5" xfId="1675"/>
    <cellStyle name="Normal 2 3 3" xfId="595"/>
    <cellStyle name="Normal 2 3 3 2" xfId="1639"/>
    <cellStyle name="Normal 2 3 4" xfId="592"/>
    <cellStyle name="Normal 2 3 4 2" xfId="1384"/>
    <cellStyle name="Normal 2 3 5" xfId="825"/>
    <cellStyle name="Normal 2 3 6" xfId="906"/>
    <cellStyle name="Normal 2 4" xfId="204"/>
    <cellStyle name="Normal 2 4 2" xfId="596"/>
    <cellStyle name="Normal 2 4 2 2" xfId="1710"/>
    <cellStyle name="Normal 2 4 3" xfId="852"/>
    <cellStyle name="Normal 2 4 3 2" xfId="1389"/>
    <cellStyle name="Normal 2 4 4" xfId="922"/>
    <cellStyle name="Normal 2 4 4 2" xfId="1626"/>
    <cellStyle name="Normal 2 4 5" xfId="1248"/>
    <cellStyle name="Normal 2 5" xfId="597"/>
    <cellStyle name="Normal 2 5 2" xfId="598"/>
    <cellStyle name="Normal 2 5 3" xfId="950"/>
    <cellStyle name="Normal 2 5 4" xfId="1188"/>
    <cellStyle name="Normal 2 5 5" xfId="1249"/>
    <cellStyle name="Normal 2 6" xfId="599"/>
    <cellStyle name="Normal 2 6 2" xfId="1761"/>
    <cellStyle name="Normal 2 7" xfId="600"/>
    <cellStyle name="Normal 2 8" xfId="218"/>
    <cellStyle name="Normal 2 8 2" xfId="1325"/>
    <cellStyle name="Normal 2 9" xfId="781"/>
    <cellStyle name="Normal 2 9 2" xfId="1332"/>
    <cellStyle name="Normal 20" xfId="601"/>
    <cellStyle name="Normal 20 2" xfId="951"/>
    <cellStyle name="Normal 20 3" xfId="1250"/>
    <cellStyle name="Normal 20 4" xfId="1832"/>
    <cellStyle name="Normal 200" xfId="2422"/>
    <cellStyle name="Normal 201" xfId="2440"/>
    <cellStyle name="Normal 202" xfId="2452"/>
    <cellStyle name="Normal 203" xfId="2469"/>
    <cellStyle name="Normal 204" xfId="2443"/>
    <cellStyle name="Normal 205" xfId="2470"/>
    <cellStyle name="Normal 206" xfId="2454"/>
    <cellStyle name="Normal 207" xfId="2451"/>
    <cellStyle name="Normal 208" xfId="2471"/>
    <cellStyle name="Normal 209" xfId="2459"/>
    <cellStyle name="Normal 21" xfId="602"/>
    <cellStyle name="Normal 21 2" xfId="952"/>
    <cellStyle name="Normal 21 3" xfId="1251"/>
    <cellStyle name="Normal 21 4" xfId="1833"/>
    <cellStyle name="Normal 210" xfId="2450"/>
    <cellStyle name="Normal 211" xfId="2445"/>
    <cellStyle name="Normal 212" xfId="2468"/>
    <cellStyle name="Normal 213" xfId="2446"/>
    <cellStyle name="Normal 214" xfId="2472"/>
    <cellStyle name="Normal 22" xfId="603"/>
    <cellStyle name="Normal 22 2" xfId="1834"/>
    <cellStyle name="Normal 23" xfId="832"/>
    <cellStyle name="Normal 23 2" xfId="977"/>
    <cellStyle name="Normal 23 2 2" xfId="1328"/>
    <cellStyle name="Normal 23 3" xfId="1256"/>
    <cellStyle name="Normal 24" xfId="890"/>
    <cellStyle name="Normal 25" xfId="873"/>
    <cellStyle name="Normal 25 2" xfId="1312"/>
    <cellStyle name="Normal 25 2 2" xfId="2240"/>
    <cellStyle name="Normal 25 2 3" xfId="1929"/>
    <cellStyle name="Normal 25 3" xfId="2137"/>
    <cellStyle name="Normal 25 4" xfId="2056"/>
    <cellStyle name="Normal 25 5" xfId="1730"/>
    <cellStyle name="Normal 26" xfId="1015"/>
    <cellStyle name="Normal 26 2" xfId="1323"/>
    <cellStyle name="Normal 26 2 2" xfId="2255"/>
    <cellStyle name="Normal 26 2 3" xfId="1943"/>
    <cellStyle name="Normal 26 3" xfId="2155"/>
    <cellStyle name="Normal 26 4" xfId="2061"/>
    <cellStyle name="Normal 26 5" xfId="1815"/>
    <cellStyle name="Normal 27" xfId="1310"/>
    <cellStyle name="Normal 27 2" xfId="1841"/>
    <cellStyle name="Normal 28" xfId="1309"/>
    <cellStyle name="Normal 28 2" xfId="1840"/>
    <cellStyle name="Normal 29" xfId="1311"/>
    <cellStyle name="Normal 29 2" xfId="1839"/>
    <cellStyle name="Normal 3" xfId="113"/>
    <cellStyle name="Normal 3 2" xfId="605"/>
    <cellStyle name="Normal 3 2 2" xfId="606"/>
    <cellStyle name="Normal 3 2 2 2" xfId="1676"/>
    <cellStyle name="Normal 3 2 3" xfId="607"/>
    <cellStyle name="Normal 3 2 3 2" xfId="1766"/>
    <cellStyle name="Normal 3 2 4" xfId="608"/>
    <cellStyle name="Normal 3 2 4 2" xfId="1636"/>
    <cellStyle name="Normal 3 2 5" xfId="826"/>
    <cellStyle name="Normal 3 2 5 2" xfId="1315"/>
    <cellStyle name="Normal 3 3" xfId="609"/>
    <cellStyle name="Normal 3 3 2" xfId="610"/>
    <cellStyle name="Normal 3 3 2 2" xfId="1765"/>
    <cellStyle name="Normal 3 3 3" xfId="611"/>
    <cellStyle name="Normal 3 3 4" xfId="612"/>
    <cellStyle name="Normal 3 3 5" xfId="853"/>
    <cellStyle name="Normal 3 4" xfId="613"/>
    <cellStyle name="Normal 3 4 2" xfId="1053"/>
    <cellStyle name="Normal 3 5" xfId="614"/>
    <cellStyle name="Normal 3 5 2" xfId="1634"/>
    <cellStyle name="Normal 3 6" xfId="604"/>
    <cellStyle name="Normal 3 6 2" xfId="1307"/>
    <cellStyle name="Normal 3 7" xfId="782"/>
    <cellStyle name="Normal 3 7 2" xfId="1394"/>
    <cellStyle name="Normal 3 8" xfId="793"/>
    <cellStyle name="Normal 3 9" xfId="893"/>
    <cellStyle name="Normal 30" xfId="1324"/>
    <cellStyle name="Normal 30 2" xfId="1842"/>
    <cellStyle name="Normal 31" xfId="1308"/>
    <cellStyle name="Normal 31 2" xfId="1838"/>
    <cellStyle name="Normal 32" xfId="1341"/>
    <cellStyle name="Normal 32 2" xfId="1837"/>
    <cellStyle name="Normal 33" xfId="1344"/>
    <cellStyle name="Normal 33 2" xfId="1836"/>
    <cellStyle name="Normal 34" xfId="1351"/>
    <cellStyle name="Normal 34 2" xfId="1835"/>
    <cellStyle name="Normal 35" xfId="1345"/>
    <cellStyle name="Normal 35 2" xfId="1843"/>
    <cellStyle name="Normal 36" xfId="1350"/>
    <cellStyle name="Normal 36 2" xfId="1844"/>
    <cellStyle name="Normal 37" xfId="1346"/>
    <cellStyle name="Normal 37 2" xfId="1845"/>
    <cellStyle name="Normal 38" xfId="1349"/>
    <cellStyle name="Normal 38 2" xfId="1846"/>
    <cellStyle name="Normal 39" xfId="1347"/>
    <cellStyle name="Normal 39 2" xfId="1852"/>
    <cellStyle name="Normal 4" xfId="157"/>
    <cellStyle name="Normal 4 10" xfId="1414"/>
    <cellStyle name="Normal 4 11" xfId="2447"/>
    <cellStyle name="Normal 4 2" xfId="616"/>
    <cellStyle name="Normal 4 2 2" xfId="809"/>
    <cellStyle name="Normal 4 2 2 2" xfId="973"/>
    <cellStyle name="Normal 4 2 2 2 2" xfId="1767"/>
    <cellStyle name="Normal 4 2 2 3" xfId="1166"/>
    <cellStyle name="Normal 4 2 2 4" xfId="1533"/>
    <cellStyle name="Normal 4 2 3" xfId="869"/>
    <cellStyle name="Normal 4 2 3 2" xfId="1011"/>
    <cellStyle name="Normal 4 2 3 2 2" xfId="2223"/>
    <cellStyle name="Normal 4 2 3 3" xfId="1101"/>
    <cellStyle name="Normal 4 2 3 4" xfId="1483"/>
    <cellStyle name="Normal 4 2 4" xfId="1049"/>
    <cellStyle name="Normal 4 2 4 2" xfId="2118"/>
    <cellStyle name="Normal 4 2 4 3" xfId="1672"/>
    <cellStyle name="Normal 4 2 5" xfId="2048"/>
    <cellStyle name="Normal 4 2 6" xfId="1432"/>
    <cellStyle name="Normal 4 3" xfId="617"/>
    <cellStyle name="Normal 4 3 2" xfId="827"/>
    <cellStyle name="Normal 4 4" xfId="618"/>
    <cellStyle name="Normal 4 4 2" xfId="1150"/>
    <cellStyle name="Normal 4 4 2 2" xfId="2205"/>
    <cellStyle name="Normal 4 4 2 3" xfId="1889"/>
    <cellStyle name="Normal 4 4 3" xfId="1666"/>
    <cellStyle name="Normal 4 4 3 2" xfId="2100"/>
    <cellStyle name="Normal 4 4 4" xfId="2030"/>
    <cellStyle name="Normal 4 4 5" xfId="1517"/>
    <cellStyle name="Normal 4 5" xfId="615"/>
    <cellStyle name="Normal 4 5 2" xfId="1083"/>
    <cellStyle name="Normal 4 5 2 2" xfId="1637"/>
    <cellStyle name="Normal 4 5 3" xfId="1380"/>
    <cellStyle name="Normal 4 5 4" xfId="1465"/>
    <cellStyle name="Normal 4 6" xfId="784"/>
    <cellStyle name="Normal 4 7" xfId="848"/>
    <cellStyle name="Normal 4 7 2" xfId="993"/>
    <cellStyle name="Normal 4 8" xfId="908"/>
    <cellStyle name="Normal 4 9" xfId="1031"/>
    <cellStyle name="Normal 40" xfId="1348"/>
    <cellStyle name="Normal 40 2" xfId="1853"/>
    <cellStyle name="Normal 41" xfId="1354"/>
    <cellStyle name="Normal 41 2" xfId="1854"/>
    <cellStyle name="Normal 42" xfId="1342"/>
    <cellStyle name="Normal 42 2" xfId="1855"/>
    <cellStyle name="Normal 43" xfId="1363"/>
    <cellStyle name="Normal 43 2" xfId="1973"/>
    <cellStyle name="Normal 43 3" xfId="1917"/>
    <cellStyle name="Normal 43 4" xfId="2179"/>
    <cellStyle name="Normal 44" xfId="1352"/>
    <cellStyle name="Normal 44 2" xfId="1974"/>
    <cellStyle name="Normal 44 3" xfId="1912"/>
    <cellStyle name="Normal 44 4" xfId="2187"/>
    <cellStyle name="Normal 45" xfId="1362"/>
    <cellStyle name="Normal 45 2" xfId="1986"/>
    <cellStyle name="Normal 45 3" xfId="1970"/>
    <cellStyle name="Normal 45 4" xfId="2266"/>
    <cellStyle name="Normal 46" xfId="1356"/>
    <cellStyle name="Normal 46 2" xfId="1982"/>
    <cellStyle name="Normal 46 3" xfId="1966"/>
    <cellStyle name="Normal 46 4" xfId="2262"/>
    <cellStyle name="Normal 47" xfId="1360"/>
    <cellStyle name="Normal 47 2" xfId="1980"/>
    <cellStyle name="Normal 47 3" xfId="1940"/>
    <cellStyle name="Normal 47 4" xfId="2260"/>
    <cellStyle name="Normal 48" xfId="1357"/>
    <cellStyle name="Normal 48 2" xfId="1984"/>
    <cellStyle name="Normal 48 3" xfId="1968"/>
    <cellStyle name="Normal 48 4" xfId="2264"/>
    <cellStyle name="Normal 49" xfId="1358"/>
    <cellStyle name="Normal 49 2" xfId="1981"/>
    <cellStyle name="Normal 49 3" xfId="1964"/>
    <cellStyle name="Normal 49 4" xfId="2261"/>
    <cellStyle name="Normal 5" xfId="201"/>
    <cellStyle name="Normal 5 2" xfId="620"/>
    <cellStyle name="Normal 5 2 2" xfId="1671"/>
    <cellStyle name="Normal 5 3" xfId="619"/>
    <cellStyle name="Normal 5 4" xfId="786"/>
    <cellStyle name="Normal 50" xfId="1353"/>
    <cellStyle name="Normal 50 2" xfId="1985"/>
    <cellStyle name="Normal 50 3" xfId="1969"/>
    <cellStyle name="Normal 50 4" xfId="2265"/>
    <cellStyle name="Normal 51" xfId="1365"/>
    <cellStyle name="Normal 51 2" xfId="1983"/>
    <cellStyle name="Normal 51 3" xfId="1967"/>
    <cellStyle name="Normal 51 4" xfId="2263"/>
    <cellStyle name="Normal 52" xfId="1369"/>
    <cellStyle name="Normal 52 2" xfId="2162"/>
    <cellStyle name="Normal 52 3" xfId="1856"/>
    <cellStyle name="Normal 53" xfId="1367"/>
    <cellStyle name="Normal 53 2" xfId="2256"/>
    <cellStyle name="Normal 53 3" xfId="1944"/>
    <cellStyle name="Normal 54" xfId="1370"/>
    <cellStyle name="Normal 54 2" xfId="2269"/>
    <cellStyle name="Normal 54 3" xfId="1958"/>
    <cellStyle name="Normal 55" xfId="1371"/>
    <cellStyle name="Normal 56" xfId="1343"/>
    <cellStyle name="Normal 57" xfId="1368"/>
    <cellStyle name="Normal 57 2" xfId="2230"/>
    <cellStyle name="Normal 57 3" xfId="1913"/>
    <cellStyle name="Normal 58" xfId="1364"/>
    <cellStyle name="Normal 58 2" xfId="2267"/>
    <cellStyle name="Normal 58 3" xfId="1955"/>
    <cellStyle name="Normal 59" xfId="1375"/>
    <cellStyle name="Normal 59 2" xfId="2229"/>
    <cellStyle name="Normal 59 3" xfId="1911"/>
    <cellStyle name="Normal 6" xfId="621"/>
    <cellStyle name="Normal 6 10" xfId="1418"/>
    <cellStyle name="Normal 6 2" xfId="622"/>
    <cellStyle name="Normal 6 2 2" xfId="829"/>
    <cellStyle name="Normal 6 3" xfId="623"/>
    <cellStyle name="Normal 6 3 2" xfId="1153"/>
    <cellStyle name="Normal 6 3 2 2" xfId="2209"/>
    <cellStyle name="Normal 6 3 2 3" xfId="1893"/>
    <cellStyle name="Normal 6 3 3" xfId="1669"/>
    <cellStyle name="Normal 6 3 3 2" xfId="2104"/>
    <cellStyle name="Normal 6 3 4" xfId="2034"/>
    <cellStyle name="Normal 6 3 5" xfId="1520"/>
    <cellStyle name="Normal 6 4" xfId="624"/>
    <cellStyle name="Normal 6 4 2" xfId="1087"/>
    <cellStyle name="Normal 6 4 2 2" xfId="1768"/>
    <cellStyle name="Normal 6 4 3" xfId="1469"/>
    <cellStyle name="Normal 6 5" xfId="625"/>
    <cellStyle name="Normal 6 5 2" xfId="1947"/>
    <cellStyle name="Normal 6 5 2 2" xfId="2259"/>
    <cellStyle name="Normal 6 5 3" xfId="2160"/>
    <cellStyle name="Normal 6 5 4" xfId="2062"/>
    <cellStyle name="Normal 6 5 5" xfId="1848"/>
    <cellStyle name="Normal 6 6" xfId="787"/>
    <cellStyle name="Normal 6 6 2" xfId="1314"/>
    <cellStyle name="Normal 6 6 2 2" xfId="2185"/>
    <cellStyle name="Normal 6 6 3" xfId="1870"/>
    <cellStyle name="Normal 6 7" xfId="794"/>
    <cellStyle name="Normal 6 7 2" xfId="959"/>
    <cellStyle name="Normal 6 7 2 2" xfId="2070"/>
    <cellStyle name="Normal 6 7 3" xfId="1635"/>
    <cellStyle name="Normal 6 8" xfId="854"/>
    <cellStyle name="Normal 6 8 2" xfId="997"/>
    <cellStyle name="Normal 6 8 3" xfId="2003"/>
    <cellStyle name="Normal 6 9" xfId="1035"/>
    <cellStyle name="Normal 60" xfId="1361"/>
    <cellStyle name="Normal 60 2" xfId="2278"/>
    <cellStyle name="Normal 60 3" xfId="1979"/>
    <cellStyle name="Normal 61" xfId="1376"/>
    <cellStyle name="Normal 62" xfId="1374"/>
    <cellStyle name="Normal 63" xfId="1359"/>
    <cellStyle name="Normal 64" xfId="1366"/>
    <cellStyle name="Normal 65" xfId="1377"/>
    <cellStyle name="Normal 66" xfId="1355"/>
    <cellStyle name="Normal 67" xfId="1255"/>
    <cellStyle name="Normal 67 2" xfId="1992"/>
    <cellStyle name="Normal 68" xfId="1915"/>
    <cellStyle name="Normal 69" xfId="1924"/>
    <cellStyle name="Normal 7" xfId="626"/>
    <cellStyle name="Normal 7 2" xfId="627"/>
    <cellStyle name="Normal 7 3" xfId="628"/>
    <cellStyle name="Normal 7 4" xfId="629"/>
    <cellStyle name="Normal 7 5" xfId="780"/>
    <cellStyle name="Normal 70" xfId="1925"/>
    <cellStyle name="Normal 71" xfId="1920"/>
    <cellStyle name="Normal 72" xfId="1956"/>
    <cellStyle name="Normal 73" xfId="1909"/>
    <cellStyle name="Normal 74" xfId="1918"/>
    <cellStyle name="Normal 75" xfId="1962"/>
    <cellStyle name="Normal 76" xfId="1991"/>
    <cellStyle name="Normal 77" xfId="1975"/>
    <cellStyle name="Normal 78" xfId="1868"/>
    <cellStyle name="Normal 79" xfId="1865"/>
    <cellStyle name="Normal 79 2" xfId="2181"/>
    <cellStyle name="Normal 8" xfId="630"/>
    <cellStyle name="Normal 8 2" xfId="631"/>
    <cellStyle name="Normal 8 2 2" xfId="1120"/>
    <cellStyle name="Normal 8 2 2 2" xfId="1769"/>
    <cellStyle name="Normal 8 3" xfId="632"/>
    <cellStyle name="Normal 8 3 2" xfId="1170"/>
    <cellStyle name="Normal 8 3 3" xfId="1537"/>
    <cellStyle name="Normal 8 4" xfId="633"/>
    <cellStyle name="Normal 8 4 2" xfId="1105"/>
    <cellStyle name="Normal 8 4 3" xfId="1487"/>
    <cellStyle name="Normal 8 5" xfId="634"/>
    <cellStyle name="Normal 8 6" xfId="1055"/>
    <cellStyle name="Normal 8 6 2" xfId="1322"/>
    <cellStyle name="Normal 8 7" xfId="1437"/>
    <cellStyle name="Normal 80" xfId="1960"/>
    <cellStyle name="Normal 80 2" xfId="2271"/>
    <cellStyle name="Normal 81" xfId="1864"/>
    <cellStyle name="Normal 81 2" xfId="2180"/>
    <cellStyle name="Normal 82" xfId="1945"/>
    <cellStyle name="Normal 82 2" xfId="2257"/>
    <cellStyle name="Normal 83" xfId="1936"/>
    <cellStyle name="Normal 83 2" xfId="2246"/>
    <cellStyle name="Normal 84" xfId="1961"/>
    <cellStyle name="Normal 84 2" xfId="2272"/>
    <cellStyle name="Normal 85" xfId="1977"/>
    <cellStyle name="Normal 85 2" xfId="2274"/>
    <cellStyle name="Normal 86" xfId="1939"/>
    <cellStyle name="Normal 86 2" xfId="2250"/>
    <cellStyle name="Normal 87" xfId="1871"/>
    <cellStyle name="Normal 87 2" xfId="2186"/>
    <cellStyle name="Normal 88" xfId="1989"/>
    <cellStyle name="Normal 88 2" xfId="2281"/>
    <cellStyle name="Normal 89" xfId="1990"/>
    <cellStyle name="Normal 89 2" xfId="2283"/>
    <cellStyle name="Normal 9" xfId="635"/>
    <cellStyle name="Normal 9 10" xfId="1502"/>
    <cellStyle name="Normal 9 2" xfId="636"/>
    <cellStyle name="Normal 9 2 2" xfId="1185"/>
    <cellStyle name="Normal 9 2 2 2" xfId="1770"/>
    <cellStyle name="Normal 9 2 3" xfId="1552"/>
    <cellStyle name="Normal 9 3" xfId="637"/>
    <cellStyle name="Normal 9 3 2" xfId="1633"/>
    <cellStyle name="Normal 9 4" xfId="638"/>
    <cellStyle name="Normal 9 5" xfId="639"/>
    <cellStyle name="Normal 9 6" xfId="640"/>
    <cellStyle name="Normal 9 7" xfId="641"/>
    <cellStyle name="Normal 9 8" xfId="1134"/>
    <cellStyle name="Normal 9 8 2" xfId="1313"/>
    <cellStyle name="Normal 9 9" xfId="1231"/>
    <cellStyle name="Normal 90" xfId="1957"/>
    <cellStyle name="Normal 90 2" xfId="2268"/>
    <cellStyle name="Normal 91" xfId="1919"/>
    <cellStyle name="Normal 91 2" xfId="2234"/>
    <cellStyle name="Normal 92" xfId="1627"/>
    <cellStyle name="Normal 93" xfId="1643"/>
    <cellStyle name="Normal 94" xfId="1995"/>
    <cellStyle name="Normal 94 2" xfId="2301"/>
    <cellStyle name="Normal 95" xfId="2001"/>
    <cellStyle name="Normal 95 2" xfId="2316"/>
    <cellStyle name="Normal 96" xfId="2000"/>
    <cellStyle name="Normal 96 2" xfId="2304"/>
    <cellStyle name="Normal 97" xfId="2002"/>
    <cellStyle name="Normal 97 2" xfId="2300"/>
    <cellStyle name="Normal 98" xfId="2302"/>
    <cellStyle name="Normal 99" xfId="2314"/>
    <cellStyle name="Note 10" xfId="642"/>
    <cellStyle name="Note 10 2" xfId="2391"/>
    <cellStyle name="Note 11" xfId="876"/>
    <cellStyle name="Note 12" xfId="1227"/>
    <cellStyle name="Note 13" xfId="2453"/>
    <cellStyle name="Note 2" xfId="43"/>
    <cellStyle name="Note 2 2" xfId="156"/>
    <cellStyle name="Note 2 2 2" xfId="317"/>
    <cellStyle name="Note 2 2 2 2" xfId="937"/>
    <cellStyle name="Note 2 2 2 2 2" xfId="1771"/>
    <cellStyle name="Note 2 2 2 3" xfId="1169"/>
    <cellStyle name="Note 2 2 2 4" xfId="1536"/>
    <cellStyle name="Note 2 2 3" xfId="872"/>
    <cellStyle name="Note 2 2 3 2" xfId="1014"/>
    <cellStyle name="Note 2 2 3 2 2" xfId="2226"/>
    <cellStyle name="Note 2 2 3 3" xfId="1104"/>
    <cellStyle name="Note 2 2 3 4" xfId="1486"/>
    <cellStyle name="Note 2 2 4" xfId="907"/>
    <cellStyle name="Note 2 2 4 2" xfId="2121"/>
    <cellStyle name="Note 2 2 4 3" xfId="1673"/>
    <cellStyle name="Note 2 2 5" xfId="1052"/>
    <cellStyle name="Note 2 2 5 2" xfId="2051"/>
    <cellStyle name="Note 2 2 6" xfId="1373"/>
    <cellStyle name="Note 2 2 7" xfId="1435"/>
    <cellStyle name="Note 2 3" xfId="205"/>
    <cellStyle name="Note 2 3 2" xfId="923"/>
    <cellStyle name="Note 2 3 2 2" xfId="1892"/>
    <cellStyle name="Note 2 3 3" xfId="1133"/>
    <cellStyle name="Note 2 3 3 2" xfId="2208"/>
    <cellStyle name="Note 2 4" xfId="643"/>
    <cellStyle name="Note 2 4 2" xfId="1152"/>
    <cellStyle name="Note 2 4 2 2" xfId="2103"/>
    <cellStyle name="Note 2 4 3" xfId="1519"/>
    <cellStyle name="Note 2 5" xfId="851"/>
    <cellStyle name="Note 2 5 2" xfId="996"/>
    <cellStyle name="Note 2 5 3" xfId="1086"/>
    <cellStyle name="Note 2 5 4" xfId="1468"/>
    <cellStyle name="Note 2 6" xfId="892"/>
    <cellStyle name="Note 2 6 2" xfId="2033"/>
    <cellStyle name="Note 2 7" xfId="1034"/>
    <cellStyle name="Note 2 8" xfId="1417"/>
    <cellStyle name="Note 3" xfId="91"/>
    <cellStyle name="Note 3 2" xfId="644"/>
    <cellStyle name="Note 3 2 2" xfId="1937"/>
    <cellStyle name="Note 3 2 2 2" xfId="2248"/>
    <cellStyle name="Note 3 2 3" xfId="2144"/>
    <cellStyle name="Note 3 2 4" xfId="2060"/>
    <cellStyle name="Note 3 2 5" xfId="1772"/>
    <cellStyle name="Note 4" xfId="645"/>
    <cellStyle name="Note 4 2" xfId="1172"/>
    <cellStyle name="Note 4 2 2" xfId="1539"/>
    <cellStyle name="Note 4 3" xfId="1107"/>
    <cellStyle name="Note 4 3 2" xfId="1489"/>
    <cellStyle name="Note 4 4" xfId="1058"/>
    <cellStyle name="Note 4 5" xfId="1440"/>
    <cellStyle name="Note 5" xfId="646"/>
    <cellStyle name="Note 5 2" xfId="1190"/>
    <cellStyle name="Note 5 3" xfId="1557"/>
    <cellStyle name="Note 6" xfId="647"/>
    <cellStyle name="Note 6 2" xfId="1206"/>
    <cellStyle name="Note 6 3" xfId="1573"/>
    <cellStyle name="Note 7" xfId="648"/>
    <cellStyle name="Note 7 2" xfId="1590"/>
    <cellStyle name="Note 8" xfId="649"/>
    <cellStyle name="Note 8 2" xfId="738"/>
    <cellStyle name="Note 8 2 2" xfId="767"/>
    <cellStyle name="Note 8 3" xfId="725"/>
    <cellStyle name="Note 8 3 2" xfId="754"/>
    <cellStyle name="Note 8 4" xfId="740"/>
    <cellStyle name="Note 8 4 2" xfId="769"/>
    <cellStyle name="Note 8 5" xfId="716"/>
    <cellStyle name="Note 8 6" xfId="1594"/>
    <cellStyle name="Note 9" xfId="650"/>
    <cellStyle name="Note 9 2" xfId="739"/>
    <cellStyle name="Note 9 2 2" xfId="768"/>
    <cellStyle name="Note 9 3" xfId="724"/>
    <cellStyle name="Note 9 3 2" xfId="753"/>
    <cellStyle name="Note 9 4" xfId="741"/>
    <cellStyle name="Note 9 4 2" xfId="770"/>
    <cellStyle name="Note 9 5" xfId="715"/>
    <cellStyle name="Note 9 6" xfId="1610"/>
    <cellStyle name="Notes" xfId="1773"/>
    <cellStyle name="Output" xfId="11" builtinId="21" customBuiltin="1"/>
    <cellStyle name="Output 10" xfId="651"/>
    <cellStyle name="Output 2" xfId="92"/>
    <cellStyle name="Output 2 2" xfId="652"/>
    <cellStyle name="Output 2 2 2" xfId="1774"/>
    <cellStyle name="Output 3" xfId="124"/>
    <cellStyle name="Output 3 2" xfId="653"/>
    <cellStyle name="Output 4" xfId="654"/>
    <cellStyle name="Output 5" xfId="655"/>
    <cellStyle name="Output 6" xfId="656"/>
    <cellStyle name="Output 7" xfId="657"/>
    <cellStyle name="Output 8" xfId="658"/>
    <cellStyle name="Output 8 2" xfId="742"/>
    <cellStyle name="Output 8 2 2" xfId="771"/>
    <cellStyle name="Output 8 3" xfId="723"/>
    <cellStyle name="Output 8 3 2" xfId="752"/>
    <cellStyle name="Output 8 4" xfId="744"/>
    <cellStyle name="Output 8 4 2" xfId="773"/>
    <cellStyle name="Output 8 5" xfId="714"/>
    <cellStyle name="Output 9" xfId="659"/>
    <cellStyle name="Output 9 2" xfId="743"/>
    <cellStyle name="Output 9 2 2" xfId="772"/>
    <cellStyle name="Output 9 3" xfId="722"/>
    <cellStyle name="Output 9 3 2" xfId="751"/>
    <cellStyle name="Output 9 4" xfId="745"/>
    <cellStyle name="Output 9 4 2" xfId="774"/>
    <cellStyle name="Output 9 5" xfId="713"/>
    <cellStyle name="OUTPUT AMOUNTS" xfId="1775"/>
    <cellStyle name="OUTPUT COLUMN HEADINGS" xfId="1776"/>
    <cellStyle name="OUTPUT LINE ITEMS" xfId="1777"/>
    <cellStyle name="OUTPUT REPORT HEADING" xfId="1778"/>
    <cellStyle name="OUTPUT REPORT TITLE" xfId="1779"/>
    <cellStyle name="Percent [2]" xfId="1781"/>
    <cellStyle name="Percent 10" xfId="660"/>
    <cellStyle name="Percent 10 2" xfId="1782"/>
    <cellStyle name="Percent 100" xfId="2231"/>
    <cellStyle name="Percent 101" xfId="2324"/>
    <cellStyle name="Percent 102" xfId="2327"/>
    <cellStyle name="Percent 103" xfId="2273"/>
    <cellStyle name="Percent 104" xfId="2329"/>
    <cellStyle name="Percent 105" xfId="2292"/>
    <cellStyle name="Percent 106" xfId="2183"/>
    <cellStyle name="Percent 107" xfId="2330"/>
    <cellStyle name="Percent 108" xfId="2194"/>
    <cellStyle name="Percent 109" xfId="2064"/>
    <cellStyle name="Percent 11" xfId="661"/>
    <cellStyle name="Percent 11 2" xfId="953"/>
    <cellStyle name="Percent 11 3" xfId="1252"/>
    <cellStyle name="Percent 11 4" xfId="1783"/>
    <cellStyle name="Percent 110" xfId="2156"/>
    <cellStyle name="Percent 111" xfId="2142"/>
    <cellStyle name="Percent 112" xfId="2129"/>
    <cellStyle name="Percent 113" xfId="2132"/>
    <cellStyle name="Percent 114" xfId="2366"/>
    <cellStyle name="Percent 115" xfId="2361"/>
    <cellStyle name="Percent 116" xfId="2365"/>
    <cellStyle name="Percent 117" xfId="2066"/>
    <cellStyle name="Percent 118" xfId="2338"/>
    <cellStyle name="Percent 119" xfId="2332"/>
    <cellStyle name="Percent 12" xfId="662"/>
    <cellStyle name="Percent 12 2" xfId="954"/>
    <cellStyle name="Percent 12 3" xfId="1253"/>
    <cellStyle name="Percent 12 4" xfId="1784"/>
    <cellStyle name="Percent 120" xfId="2063"/>
    <cellStyle name="Percent 121" xfId="2357"/>
    <cellStyle name="Percent 122" xfId="2346"/>
    <cellStyle name="Percent 123" xfId="2367"/>
    <cellStyle name="Percent 124" xfId="2125"/>
    <cellStyle name="Percent 125" xfId="2369"/>
    <cellStyle name="Percent 126" xfId="2157"/>
    <cellStyle name="Percent 127" xfId="2146"/>
    <cellStyle name="Percent 128" xfId="2351"/>
    <cellStyle name="Percent 129" xfId="2123"/>
    <cellStyle name="Percent 13" xfId="663"/>
    <cellStyle name="Percent 13 2" xfId="955"/>
    <cellStyle name="Percent 13 3" xfId="1254"/>
    <cellStyle name="Percent 13 4" xfId="1785"/>
    <cellStyle name="Percent 130" xfId="2335"/>
    <cellStyle name="Percent 131" xfId="2356"/>
    <cellStyle name="Percent 132" xfId="2374"/>
    <cellStyle name="Percent 133" xfId="2379"/>
    <cellStyle name="Percent 134" xfId="2375"/>
    <cellStyle name="Percent 135" xfId="2373"/>
    <cellStyle name="Percent 136" xfId="2141"/>
    <cellStyle name="Percent 137" xfId="2382"/>
    <cellStyle name="Percent 138" xfId="2145"/>
    <cellStyle name="Percent 139" xfId="2381"/>
    <cellStyle name="Percent 14" xfId="834"/>
    <cellStyle name="Percent 14 2" xfId="979"/>
    <cellStyle name="Percent 14 3" xfId="1786"/>
    <cellStyle name="Percent 140" xfId="2094"/>
    <cellStyle name="Percent 141" xfId="2130"/>
    <cellStyle name="Percent 142" xfId="2345"/>
    <cellStyle name="Percent 143" xfId="2124"/>
    <cellStyle name="Percent 144" xfId="2147"/>
    <cellStyle name="Percent 145" xfId="2349"/>
    <cellStyle name="Percent 146" xfId="2339"/>
    <cellStyle name="Percent 147" xfId="2069"/>
    <cellStyle name="Percent 148" xfId="2348"/>
    <cellStyle name="Percent 149" xfId="2122"/>
    <cellStyle name="Percent 15" xfId="875"/>
    <cellStyle name="Percent 15 2" xfId="1787"/>
    <cellStyle name="Percent 150" xfId="2370"/>
    <cellStyle name="Percent 151" xfId="2153"/>
    <cellStyle name="Percent 152" xfId="2344"/>
    <cellStyle name="Percent 153" xfId="2128"/>
    <cellStyle name="Percent 154" xfId="2342"/>
    <cellStyle name="Percent 155" xfId="2385"/>
    <cellStyle name="Percent 156" xfId="2386"/>
    <cellStyle name="Percent 157" xfId="2388"/>
    <cellStyle name="Percent 158" xfId="2387"/>
    <cellStyle name="Percent 159" xfId="1624"/>
    <cellStyle name="Percent 16" xfId="1017"/>
    <cellStyle name="Percent 16 2" xfId="1788"/>
    <cellStyle name="Percent 160" xfId="2406"/>
    <cellStyle name="Percent 161" xfId="2405"/>
    <cellStyle name="Percent 162" xfId="1397"/>
    <cellStyle name="Percent 163" xfId="1398"/>
    <cellStyle name="Percent 164" xfId="2418"/>
    <cellStyle name="Percent 165" xfId="2414"/>
    <cellStyle name="Percent 166" xfId="2430"/>
    <cellStyle name="Percent 167" xfId="2424"/>
    <cellStyle name="Percent 168" xfId="1632"/>
    <cellStyle name="Percent 169" xfId="2420"/>
    <cellStyle name="Percent 17" xfId="1789"/>
    <cellStyle name="Percent 170" xfId="2413"/>
    <cellStyle name="Percent 171" xfId="2431"/>
    <cellStyle name="Percent 172" xfId="2427"/>
    <cellStyle name="Percent 173" xfId="1400"/>
    <cellStyle name="Percent 174" xfId="2425"/>
    <cellStyle name="Percent 175" xfId="2411"/>
    <cellStyle name="Percent 176" xfId="2428"/>
    <cellStyle name="Percent 177" xfId="2412"/>
    <cellStyle name="Percent 178" xfId="2429"/>
    <cellStyle name="Percent 179" xfId="2409"/>
    <cellStyle name="Percent 18" xfId="1780"/>
    <cellStyle name="Percent 180" xfId="2438"/>
    <cellStyle name="Percent 181" xfId="2432"/>
    <cellStyle name="Percent 19" xfId="1826"/>
    <cellStyle name="Percent 2" xfId="93"/>
    <cellStyle name="Percent 2 2" xfId="664"/>
    <cellStyle name="Percent 2 2 2" xfId="811"/>
    <cellStyle name="Percent 2 2 2 2" xfId="975"/>
    <cellStyle name="Percent 2 2 2 2 2" xfId="1908"/>
    <cellStyle name="Percent 2 2 2 3" xfId="1168"/>
    <cellStyle name="Percent 2 2 2 3 2" xfId="2225"/>
    <cellStyle name="Percent 2 2 2 4" xfId="1338"/>
    <cellStyle name="Percent 2 2 2 5" xfId="1535"/>
    <cellStyle name="Percent 2 2 3" xfId="871"/>
    <cellStyle name="Percent 2 2 3 2" xfId="1013"/>
    <cellStyle name="Percent 2 2 3 2 2" xfId="2120"/>
    <cellStyle name="Percent 2 2 3 3" xfId="1103"/>
    <cellStyle name="Percent 2 2 3 4" xfId="1485"/>
    <cellStyle name="Percent 2 2 4" xfId="1051"/>
    <cellStyle name="Percent 2 2 4 2" xfId="2050"/>
    <cellStyle name="Percent 2 2 5" xfId="1434"/>
    <cellStyle name="Percent 2 3" xfId="665"/>
    <cellStyle name="Percent 2 3 2" xfId="850"/>
    <cellStyle name="Percent 2 3 2 2" xfId="995"/>
    <cellStyle name="Percent 2 3 2 2 2" xfId="2207"/>
    <cellStyle name="Percent 2 3 2 3" xfId="1891"/>
    <cellStyle name="Percent 2 3 3" xfId="1033"/>
    <cellStyle name="Percent 2 3 3 2" xfId="2102"/>
    <cellStyle name="Percent 2 3 3 3" xfId="1668"/>
    <cellStyle name="Percent 2 3 4" xfId="2032"/>
    <cellStyle name="Percent 2 3 5" xfId="1416"/>
    <cellStyle name="Percent 2 4" xfId="791"/>
    <cellStyle name="Percent 2 4 2" xfId="958"/>
    <cellStyle name="Percent 2 4 3" xfId="1151"/>
    <cellStyle name="Percent 2 4 4" xfId="1337"/>
    <cellStyle name="Percent 2 4 5" xfId="1518"/>
    <cellStyle name="Percent 2 5" xfId="1085"/>
    <cellStyle name="Percent 2 5 2" xfId="1630"/>
    <cellStyle name="Percent 2 5 3" xfId="1467"/>
    <cellStyle name="Percent 2 6" xfId="1233"/>
    <cellStyle name="Percent 20" xfId="1825"/>
    <cellStyle name="Percent 21" xfId="1827"/>
    <cellStyle name="Percent 22" xfId="1824"/>
    <cellStyle name="Percent 23" xfId="1828"/>
    <cellStyle name="Percent 24" xfId="1823"/>
    <cellStyle name="Percent 25" xfId="1829"/>
    <cellStyle name="Percent 26" xfId="1822"/>
    <cellStyle name="Percent 27" xfId="1847"/>
    <cellStyle name="Percent 28" xfId="1849"/>
    <cellStyle name="Percent 29" xfId="1850"/>
    <cellStyle name="Percent 3" xfId="666"/>
    <cellStyle name="Percent 3 2" xfId="667"/>
    <cellStyle name="Percent 3 2 2" xfId="668"/>
    <cellStyle name="Percent 3 2 3" xfId="868"/>
    <cellStyle name="Percent 3 2 3 2" xfId="1331"/>
    <cellStyle name="Percent 3 2 4" xfId="1340"/>
    <cellStyle name="Percent 3 3" xfId="669"/>
    <cellStyle name="Percent 3 3 2" xfId="1385"/>
    <cellStyle name="Percent 3 4" xfId="670"/>
    <cellStyle name="Percent 3 4 2" xfId="1392"/>
    <cellStyle name="Percent 3 5" xfId="671"/>
    <cellStyle name="Percent 3 6" xfId="1330"/>
    <cellStyle name="Percent 3 7" xfId="1339"/>
    <cellStyle name="Percent 3 8" xfId="1381"/>
    <cellStyle name="Percent 3 9" xfId="2448"/>
    <cellStyle name="Percent 30" xfId="1851"/>
    <cellStyle name="Percent 31" xfId="1862"/>
    <cellStyle name="Percent 32" xfId="1872"/>
    <cellStyle name="Percent 33" xfId="1952"/>
    <cellStyle name="Percent 34" xfId="1950"/>
    <cellStyle name="Percent 35" xfId="1949"/>
    <cellStyle name="Percent 36" xfId="1953"/>
    <cellStyle name="Percent 37" xfId="1951"/>
    <cellStyle name="Percent 38" xfId="1948"/>
    <cellStyle name="Percent 39" xfId="1873"/>
    <cellStyle name="Percent 4" xfId="672"/>
    <cellStyle name="Percent 4 2" xfId="1187"/>
    <cellStyle name="Percent 4 2 2" xfId="2191"/>
    <cellStyle name="Percent 4 2 3" xfId="1554"/>
    <cellStyle name="Percent 4 3" xfId="1057"/>
    <cellStyle name="Percent 4 3 2" xfId="2087"/>
    <cellStyle name="Percent 4 3 3" xfId="1646"/>
    <cellStyle name="Percent 4 4" xfId="2019"/>
    <cellStyle name="Percent 4 5" xfId="1439"/>
    <cellStyle name="Percent 40" xfId="1971"/>
    <cellStyle name="Percent 41" xfId="1910"/>
    <cellStyle name="Percent 42" xfId="1946"/>
    <cellStyle name="Percent 43" xfId="1867"/>
    <cellStyle name="Percent 44" xfId="1942"/>
    <cellStyle name="Percent 45" xfId="1878"/>
    <cellStyle name="Percent 46" xfId="1857"/>
    <cellStyle name="Percent 47" xfId="1963"/>
    <cellStyle name="Percent 48" xfId="1935"/>
    <cellStyle name="Percent 49" xfId="1976"/>
    <cellStyle name="Percent 5" xfId="673"/>
    <cellStyle name="Percent 5 2" xfId="674"/>
    <cellStyle name="Percent 5 2 2" xfId="1790"/>
    <cellStyle name="Percent 5 3" xfId="675"/>
    <cellStyle name="Percent 5 4" xfId="1205"/>
    <cellStyle name="Percent 5 5" xfId="1572"/>
    <cellStyle name="Percent 50" xfId="1869"/>
    <cellStyle name="Percent 51" xfId="1988"/>
    <cellStyle name="Percent 52" xfId="1922"/>
    <cellStyle name="Percent 53" xfId="1965"/>
    <cellStyle name="Percent 54" xfId="1863"/>
    <cellStyle name="Percent 55" xfId="1858"/>
    <cellStyle name="Percent 56" xfId="1926"/>
    <cellStyle name="Percent 57" xfId="1972"/>
    <cellStyle name="Percent 58" xfId="1954"/>
    <cellStyle name="Percent 59" xfId="1877"/>
    <cellStyle name="Percent 6" xfId="676"/>
    <cellStyle name="Percent 6 2" xfId="677"/>
    <cellStyle name="Percent 6 2 2" xfId="1791"/>
    <cellStyle name="Percent 6 3" xfId="1589"/>
    <cellStyle name="Percent 60" xfId="1938"/>
    <cellStyle name="Percent 60 2" xfId="2249"/>
    <cellStyle name="Percent 61" xfId="1866"/>
    <cellStyle name="Percent 61 2" xfId="2182"/>
    <cellStyle name="Percent 62" xfId="1978"/>
    <cellStyle name="Percent 62 2" xfId="2277"/>
    <cellStyle name="Percent 63" xfId="1921"/>
    <cellStyle name="Percent 63 2" xfId="2236"/>
    <cellStyle name="Percent 64" xfId="1959"/>
    <cellStyle name="Percent 64 2" xfId="2270"/>
    <cellStyle name="Percent 65" xfId="1932"/>
    <cellStyle name="Percent 65 2" xfId="2243"/>
    <cellStyle name="Percent 66" xfId="1994"/>
    <cellStyle name="Percent 66 2" xfId="2289"/>
    <cellStyle name="Percent 67" xfId="1987"/>
    <cellStyle name="Percent 67 2" xfId="2280"/>
    <cellStyle name="Percent 68" xfId="1933"/>
    <cellStyle name="Percent 68 2" xfId="2244"/>
    <cellStyle name="Percent 69" xfId="1993"/>
    <cellStyle name="Percent 69 2" xfId="2286"/>
    <cellStyle name="Percent 7" xfId="678"/>
    <cellStyle name="Percent 7 2" xfId="679"/>
    <cellStyle name="Percent 7 2 2" xfId="1792"/>
    <cellStyle name="Percent 7 3" xfId="680"/>
    <cellStyle name="Percent 7 4" xfId="1593"/>
    <cellStyle name="Percent 70" xfId="1941"/>
    <cellStyle name="Percent 70 2" xfId="2252"/>
    <cellStyle name="Percent 71" xfId="1859"/>
    <cellStyle name="Percent 71 2" xfId="2176"/>
    <cellStyle name="Percent 72" xfId="1923"/>
    <cellStyle name="Percent 72 2" xfId="2237"/>
    <cellStyle name="Percent 73" xfId="1629"/>
    <cellStyle name="Percent 74" xfId="1642"/>
    <cellStyle name="Percent 75" xfId="1996"/>
    <cellStyle name="Percent 75 2" xfId="2294"/>
    <cellStyle name="Percent 76" xfId="1997"/>
    <cellStyle name="Percent 76 2" xfId="2315"/>
    <cellStyle name="Percent 77" xfId="1999"/>
    <cellStyle name="Percent 77 2" xfId="2317"/>
    <cellStyle name="Percent 78" xfId="1998"/>
    <cellStyle name="Percent 78 2" xfId="2299"/>
    <cellStyle name="Percent 79" xfId="2318"/>
    <cellStyle name="Percent 8" xfId="681"/>
    <cellStyle name="Percent 8 2" xfId="682"/>
    <cellStyle name="Percent 8 2 2" xfId="1793"/>
    <cellStyle name="Percent 8 3" xfId="683"/>
    <cellStyle name="Percent 8 4" xfId="684"/>
    <cellStyle name="Percent 8 5" xfId="685"/>
    <cellStyle name="Percent 8 6" xfId="1609"/>
    <cellStyle name="Percent 80" xfId="2319"/>
    <cellStyle name="Percent 81" xfId="2320"/>
    <cellStyle name="Percent 82" xfId="2295"/>
    <cellStyle name="Percent 83" xfId="2293"/>
    <cellStyle name="Percent 84" xfId="2228"/>
    <cellStyle name="Percent 85" xfId="2165"/>
    <cellStyle name="Percent 86" xfId="2288"/>
    <cellStyle name="Percent 87" xfId="2309"/>
    <cellStyle name="Percent 88" xfId="2306"/>
    <cellStyle name="Percent 89" xfId="2285"/>
    <cellStyle name="Percent 9" xfId="686"/>
    <cellStyle name="Percent 9 2" xfId="687"/>
    <cellStyle name="Percent 9 3" xfId="688"/>
    <cellStyle name="Percent 9 4" xfId="689"/>
    <cellStyle name="Percent 9 5" xfId="1794"/>
    <cellStyle name="Percent 90" xfId="2291"/>
    <cellStyle name="Percent 91" xfId="2227"/>
    <cellStyle name="Percent 92" xfId="2312"/>
    <cellStyle name="Percent 93" xfId="2163"/>
    <cellStyle name="Percent 94" xfId="2305"/>
    <cellStyle name="Percent 95" xfId="2282"/>
    <cellStyle name="Percent 96" xfId="2254"/>
    <cellStyle name="Percent 97" xfId="2290"/>
    <cellStyle name="Percent 98" xfId="2326"/>
    <cellStyle name="Percent 99" xfId="2331"/>
    <cellStyle name="Percent(1)" xfId="1795"/>
    <cellStyle name="Percent(2)" xfId="1796"/>
    <cellStyle name="PRM" xfId="1797"/>
    <cellStyle name="ProtectedInput" xfId="1798"/>
    <cellStyle name="PSChar" xfId="1799"/>
    <cellStyle name="PSHeading" xfId="1800"/>
    <cellStyle name="Reverse percent variance" xfId="1801"/>
    <cellStyle name="Reverse variance" xfId="1802"/>
    <cellStyle name="S10-b-mnthqtr" xfId="94"/>
    <cellStyle name="S10-b-note" xfId="95"/>
    <cellStyle name="S10-x-date" xfId="96"/>
    <cellStyle name="S10-x-time" xfId="97"/>
    <cellStyle name="S12-b-head-c" xfId="98"/>
    <cellStyle name="S12-i-head-b" xfId="99"/>
    <cellStyle name="S12-x-numbers" xfId="100"/>
    <cellStyle name="S12-x-subtotl" xfId="101"/>
    <cellStyle name="S14-b-fyiinfo" xfId="102"/>
    <cellStyle name="S14-b-totals" xfId="103"/>
    <cellStyle name="S18-b-head-a" xfId="104"/>
    <cellStyle name="S24-b-titles" xfId="105"/>
    <cellStyle name="STANDARD" xfId="1803"/>
    <cellStyle name="Style 1" xfId="1804"/>
    <cellStyle name="STYLE1" xfId="1805"/>
    <cellStyle name="STYLE2" xfId="1806"/>
    <cellStyle name="STYLE3" xfId="1807"/>
    <cellStyle name="STYLE4" xfId="1808"/>
    <cellStyle name="STYLE5" xfId="1809"/>
    <cellStyle name="STYLE6" xfId="1810"/>
    <cellStyle name="STYLE7" xfId="1811"/>
    <cellStyle name="STYLE8" xfId="1812"/>
    <cellStyle name="Subtot-blk" xfId="106"/>
    <cellStyle name="Subtot-grey" xfId="107"/>
    <cellStyle name="text" xfId="1813"/>
    <cellStyle name="Title" xfId="2" builtinId="15" customBuiltin="1"/>
    <cellStyle name="Title 2" xfId="108"/>
    <cellStyle name="Title 2 2" xfId="1382"/>
    <cellStyle name="Title 3" xfId="115"/>
    <cellStyle name="Title 3 2" xfId="690"/>
    <cellStyle name="Total" xfId="17" builtinId="25" customBuiltin="1"/>
    <cellStyle name="Total 10" xfId="691"/>
    <cellStyle name="Total 2" xfId="109"/>
    <cellStyle name="Total 2 2" xfId="692"/>
    <cellStyle name="Total 3" xfId="130"/>
    <cellStyle name="Total 3 2" xfId="693"/>
    <cellStyle name="Total 4" xfId="694"/>
    <cellStyle name="Total 5" xfId="695"/>
    <cellStyle name="Total 6" xfId="696"/>
    <cellStyle name="Total 7" xfId="697"/>
    <cellStyle name="Total 8" xfId="698"/>
    <cellStyle name="Total 8 2" xfId="746"/>
    <cellStyle name="Total 8 2 2" xfId="775"/>
    <cellStyle name="Total 8 3" xfId="721"/>
    <cellStyle name="Total 8 3 2" xfId="710"/>
    <cellStyle name="Total 8 4" xfId="748"/>
    <cellStyle name="Total 8 4 2" xfId="777"/>
    <cellStyle name="Total 8 5" xfId="712"/>
    <cellStyle name="Total 9" xfId="699"/>
    <cellStyle name="Total 9 2" xfId="747"/>
    <cellStyle name="Total 9 2 2" xfId="776"/>
    <cellStyle name="Total 9 3" xfId="749"/>
    <cellStyle name="Total 9 3 2" xfId="778"/>
    <cellStyle name="Total 9 4" xfId="750"/>
    <cellStyle name="Total 9 4 2" xfId="779"/>
    <cellStyle name="Total 9 5" xfId="711"/>
    <cellStyle name="Total-blk" xfId="110"/>
    <cellStyle name="Total-grey" xfId="111"/>
    <cellStyle name="Warning Text" xfId="15" builtinId="11" customBuiltin="1"/>
    <cellStyle name="Warning Text 10" xfId="700"/>
    <cellStyle name="Warning Text 2" xfId="112"/>
    <cellStyle name="Warning Text 2 2" xfId="701"/>
    <cellStyle name="Warning Text 3" xfId="128"/>
    <cellStyle name="Warning Text 3 2" xfId="702"/>
    <cellStyle name="Warning Text 4" xfId="703"/>
    <cellStyle name="Warning Text 5" xfId="704"/>
    <cellStyle name="Warning Text 6" xfId="705"/>
    <cellStyle name="Warning Text 7" xfId="706"/>
    <cellStyle name="Warning Text 8" xfId="707"/>
    <cellStyle name="Warning Text 9" xfId="708"/>
    <cellStyle name="XL3 Blue" xfId="1817"/>
    <cellStyle name="XL3 Green" xfId="1818"/>
    <cellStyle name="XL3 Orange" xfId="1819"/>
    <cellStyle name="XL3 Red" xfId="1820"/>
    <cellStyle name="XL3 Yellow" xfId="1821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15</xdr:col>
      <xdr:colOff>0</xdr:colOff>
      <xdr:row>0</xdr:row>
      <xdr:rowOff>19050</xdr:rowOff>
    </xdr:from>
    <xdr:to>
      <xdr:col>15</xdr:col>
      <xdr:colOff>0</xdr:colOff>
      <xdr:row>4</xdr:row>
      <xdr:rowOff>9525</xdr:rowOff>
    </xdr:to>
    <xdr:pic>
      <xdr:nvPicPr>
        <xdr:cNvPr id="3133" name="Picture 2" descr="NewRasterALogo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00" y="19050"/>
          <a:ext cx="0" cy="638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0</xdr:col>
      <xdr:colOff>0</xdr:colOff>
      <xdr:row>0</xdr:row>
      <xdr:rowOff>47625</xdr:rowOff>
    </xdr:from>
    <xdr:to>
      <xdr:col>0</xdr:col>
      <xdr:colOff>2219325</xdr:colOff>
      <xdr:row>4</xdr:row>
      <xdr:rowOff>95250</xdr:rowOff>
    </xdr:to>
    <xdr:pic>
      <xdr:nvPicPr>
        <xdr:cNvPr id="3134" name="Picture 3" descr="AHCCCS Logo Color RGB-larg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47625"/>
          <a:ext cx="2219325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pageSetUpPr fitToPage="1"/>
  </sheetPr>
  <dimension ref="A6:Q85"/>
  <sheetViews>
    <sheetView tabSelected="1" topLeftCell="D1" zoomScaleNormal="100" workbookViewId="0">
      <selection activeCell="K11" sqref="K11"/>
    </sheetView>
  </sheetViews>
  <sheetFormatPr defaultRowHeight="12.75"/>
  <cols>
    <col min="1" max="1" width="39" style="3" customWidth="1"/>
    <col min="2" max="4" width="14.28515625" style="33" customWidth="1"/>
    <col min="5" max="5" width="14.28515625" style="3" customWidth="1"/>
    <col min="6" max="6" width="14.28515625" style="33" customWidth="1"/>
    <col min="7" max="9" width="14.28515625" style="3" customWidth="1"/>
    <col min="10" max="10" width="15" style="3" customWidth="1"/>
    <col min="11" max="11" width="13.42578125" style="3" customWidth="1"/>
    <col min="12" max="12" width="13.42578125" style="3" hidden="1" customWidth="1"/>
    <col min="13" max="13" width="13.5703125" style="13" hidden="1" customWidth="1"/>
    <col min="14" max="15" width="13.5703125" style="3" hidden="1" customWidth="1"/>
    <col min="16" max="27" width="12.7109375" style="3" customWidth="1"/>
    <col min="28" max="16384" width="9.140625" style="3"/>
  </cols>
  <sheetData>
    <row r="6" spans="1:15" ht="15">
      <c r="A6" s="49" t="s">
        <v>0</v>
      </c>
      <c r="B6" s="57"/>
      <c r="C6" s="57"/>
      <c r="D6" s="57"/>
      <c r="E6" s="49"/>
      <c r="F6" s="57"/>
      <c r="G6" s="1"/>
      <c r="H6" s="1"/>
      <c r="I6" s="1"/>
      <c r="J6" s="1"/>
      <c r="K6" s="1"/>
      <c r="L6" s="1"/>
      <c r="M6" s="2"/>
      <c r="N6" s="1"/>
      <c r="O6" s="1"/>
    </row>
    <row r="7" spans="1:15" s="21" customFormat="1">
      <c r="A7" s="20"/>
      <c r="B7" s="80">
        <v>2017</v>
      </c>
      <c r="C7" s="81"/>
      <c r="D7" s="82">
        <v>2016</v>
      </c>
      <c r="E7" s="83"/>
      <c r="F7" s="82">
        <v>2015</v>
      </c>
      <c r="G7" s="83"/>
      <c r="H7" s="82">
        <v>2014</v>
      </c>
      <c r="I7" s="83"/>
      <c r="J7" s="82">
        <v>2013</v>
      </c>
      <c r="K7" s="83"/>
      <c r="L7" s="84">
        <v>2012</v>
      </c>
      <c r="M7" s="85"/>
      <c r="N7" s="84">
        <v>2011</v>
      </c>
      <c r="O7" s="85"/>
    </row>
    <row r="8" spans="1:15">
      <c r="A8" s="5" t="s">
        <v>1</v>
      </c>
      <c r="B8" s="78" t="s">
        <v>38</v>
      </c>
      <c r="C8" s="79" t="s">
        <v>34</v>
      </c>
      <c r="D8" s="78" t="s">
        <v>38</v>
      </c>
      <c r="E8" s="7" t="s">
        <v>34</v>
      </c>
      <c r="F8" s="78" t="s">
        <v>37</v>
      </c>
      <c r="G8" s="7" t="s">
        <v>34</v>
      </c>
      <c r="H8" s="6" t="s">
        <v>37</v>
      </c>
      <c r="I8" s="7" t="s">
        <v>34</v>
      </c>
      <c r="J8" s="6" t="s">
        <v>37</v>
      </c>
      <c r="K8" s="7" t="s">
        <v>34</v>
      </c>
      <c r="L8" s="6" t="s">
        <v>37</v>
      </c>
      <c r="M8" s="8" t="s">
        <v>34</v>
      </c>
      <c r="N8" s="6" t="s">
        <v>37</v>
      </c>
      <c r="O8" s="7" t="s">
        <v>34</v>
      </c>
    </row>
    <row r="9" spans="1:15" ht="15" customHeight="1">
      <c r="A9" s="4" t="s">
        <v>35</v>
      </c>
      <c r="B9" s="46"/>
      <c r="C9" s="46"/>
      <c r="D9" s="46"/>
      <c r="E9" s="4"/>
      <c r="F9" s="22"/>
      <c r="G9" s="22"/>
      <c r="H9" s="46"/>
      <c r="I9" s="46" t="s">
        <v>40</v>
      </c>
      <c r="J9" s="46"/>
      <c r="K9" s="46" t="s">
        <v>40</v>
      </c>
      <c r="L9" s="66"/>
      <c r="M9" s="46">
        <v>5000</v>
      </c>
      <c r="N9" s="23"/>
      <c r="O9" s="24"/>
    </row>
    <row r="10" spans="1:15" ht="15" customHeight="1">
      <c r="A10" s="9" t="s">
        <v>59</v>
      </c>
      <c r="B10" s="52"/>
      <c r="C10" s="52"/>
      <c r="D10" s="52"/>
      <c r="E10" s="9"/>
      <c r="F10" s="22"/>
      <c r="G10" s="22"/>
      <c r="H10" s="46"/>
      <c r="I10" s="46"/>
      <c r="J10" s="68"/>
      <c r="K10" s="68">
        <v>0</v>
      </c>
      <c r="L10" s="66"/>
      <c r="M10" s="46"/>
      <c r="N10" s="23"/>
      <c r="O10" s="25">
        <v>23625</v>
      </c>
    </row>
    <row r="11" spans="1:15" ht="15" customHeight="1">
      <c r="A11" s="9" t="s">
        <v>61</v>
      </c>
      <c r="B11" s="52"/>
      <c r="C11" s="52"/>
      <c r="D11" s="64">
        <v>50974.59</v>
      </c>
      <c r="E11" s="46">
        <v>28594.2</v>
      </c>
      <c r="F11" s="30">
        <v>74155.377907978371</v>
      </c>
      <c r="G11" s="27">
        <v>350702</v>
      </c>
      <c r="H11" s="30">
        <v>1623820</v>
      </c>
      <c r="I11" s="69">
        <v>151499</v>
      </c>
      <c r="J11" s="70"/>
      <c r="K11" s="68">
        <v>406429</v>
      </c>
      <c r="L11" s="26"/>
      <c r="M11" s="46">
        <f>370074+40607.68</f>
        <v>410681.68</v>
      </c>
      <c r="N11" s="29"/>
      <c r="O11" s="25">
        <v>444787</v>
      </c>
    </row>
    <row r="12" spans="1:15" ht="15" customHeight="1">
      <c r="A12" s="71" t="s">
        <v>56</v>
      </c>
      <c r="B12" s="53"/>
      <c r="C12" s="53">
        <v>64318.11</v>
      </c>
      <c r="D12" s="64">
        <v>44909.09</v>
      </c>
      <c r="E12" s="52">
        <v>30328.400000000001</v>
      </c>
      <c r="F12" s="30">
        <v>111807.26011745854</v>
      </c>
      <c r="G12" s="27">
        <v>1113124</v>
      </c>
      <c r="H12" s="30">
        <v>2585694</v>
      </c>
      <c r="I12" s="69">
        <v>388765</v>
      </c>
      <c r="J12" s="70"/>
      <c r="K12" s="68">
        <v>549576</v>
      </c>
      <c r="L12" s="26"/>
      <c r="M12" s="46">
        <v>481970</v>
      </c>
      <c r="N12" s="29"/>
      <c r="O12" s="25">
        <f>1383720-5000</f>
        <v>1378720</v>
      </c>
    </row>
    <row r="13" spans="1:15" ht="15" customHeight="1">
      <c r="A13" s="10" t="s">
        <v>60</v>
      </c>
      <c r="B13" s="28"/>
      <c r="C13" s="28">
        <v>7742.85</v>
      </c>
      <c r="D13" s="64">
        <v>12124.64</v>
      </c>
      <c r="E13" s="52">
        <v>5000</v>
      </c>
      <c r="F13" s="28"/>
      <c r="G13" s="28"/>
      <c r="H13" s="30">
        <v>739128</v>
      </c>
      <c r="I13" s="69">
        <v>50688</v>
      </c>
      <c r="J13" s="70"/>
      <c r="K13" s="68">
        <v>0</v>
      </c>
      <c r="L13" s="26"/>
      <c r="M13" s="46">
        <f>125956+13820.97</f>
        <v>139776.97</v>
      </c>
      <c r="N13" s="29"/>
      <c r="O13" s="25">
        <v>111055</v>
      </c>
    </row>
    <row r="14" spans="1:15" ht="15" customHeight="1">
      <c r="A14" s="71" t="s">
        <v>57</v>
      </c>
      <c r="B14" s="53"/>
      <c r="C14" s="53">
        <v>22168.75</v>
      </c>
      <c r="D14" s="64">
        <v>21787.3</v>
      </c>
      <c r="E14" s="53">
        <v>5000</v>
      </c>
      <c r="F14" s="30">
        <v>29550.842112191815</v>
      </c>
      <c r="G14" s="27">
        <v>206495</v>
      </c>
      <c r="H14" s="30">
        <v>1211671</v>
      </c>
      <c r="I14" s="69">
        <v>194881</v>
      </c>
      <c r="J14" s="70"/>
      <c r="K14" s="68">
        <v>339116</v>
      </c>
      <c r="L14" s="26"/>
      <c r="M14" s="46">
        <f>223667+24542.65</f>
        <v>248209.65</v>
      </c>
      <c r="N14" s="29"/>
      <c r="O14" s="25">
        <v>245819</v>
      </c>
    </row>
    <row r="15" spans="1:15" ht="15" customHeight="1">
      <c r="A15" s="10" t="s">
        <v>48</v>
      </c>
      <c r="B15" s="28"/>
      <c r="C15" s="28">
        <v>21634.400000000001</v>
      </c>
      <c r="D15" s="28"/>
      <c r="E15" s="28"/>
      <c r="F15" s="28"/>
      <c r="G15" s="27">
        <v>105064</v>
      </c>
      <c r="H15" s="28"/>
      <c r="I15" s="69"/>
      <c r="J15" s="70"/>
      <c r="K15" s="68">
        <v>215562</v>
      </c>
      <c r="L15" s="26"/>
      <c r="M15" s="46">
        <f>141902+15570.7</f>
        <v>157472.70000000001</v>
      </c>
      <c r="N15" s="29"/>
      <c r="O15" s="25">
        <v>155045</v>
      </c>
    </row>
    <row r="16" spans="1:15" ht="15" customHeight="1">
      <c r="A16" s="10" t="s">
        <v>2</v>
      </c>
      <c r="B16" s="28"/>
      <c r="C16" s="28"/>
      <c r="D16" s="28"/>
      <c r="E16" s="28">
        <v>88099.08</v>
      </c>
      <c r="F16" s="28"/>
      <c r="G16" s="27">
        <v>933230</v>
      </c>
      <c r="H16" s="28"/>
      <c r="I16" s="69">
        <v>553886</v>
      </c>
      <c r="J16" s="70"/>
      <c r="K16" s="68">
        <v>565080</v>
      </c>
      <c r="L16" s="26"/>
      <c r="M16" s="46">
        <f>361902+39710.98</f>
        <v>401612.98</v>
      </c>
      <c r="N16" s="29"/>
      <c r="O16" s="25">
        <v>140176</v>
      </c>
    </row>
    <row r="17" spans="1:15" ht="15" customHeight="1">
      <c r="A17" s="10" t="s">
        <v>3</v>
      </c>
      <c r="B17" s="28"/>
      <c r="C17" s="28">
        <v>77432.11</v>
      </c>
      <c r="D17" s="28"/>
      <c r="E17" s="28">
        <v>68747.520000000004</v>
      </c>
      <c r="F17" s="28"/>
      <c r="G17" s="27">
        <v>881719</v>
      </c>
      <c r="H17" s="28"/>
      <c r="I17" s="69">
        <v>650631</v>
      </c>
      <c r="J17" s="70"/>
      <c r="K17" s="68">
        <v>774004</v>
      </c>
      <c r="L17" s="26"/>
      <c r="M17" s="46">
        <f>519845+57041.83</f>
        <v>576886.82999999996</v>
      </c>
      <c r="N17" s="29"/>
      <c r="O17" s="25">
        <v>504894</v>
      </c>
    </row>
    <row r="18" spans="1:15" ht="15" customHeight="1">
      <c r="A18" s="10" t="s">
        <v>27</v>
      </c>
      <c r="B18" s="28"/>
      <c r="C18" s="28"/>
      <c r="D18" s="28"/>
      <c r="E18" s="28"/>
      <c r="F18" s="28"/>
      <c r="G18" s="30"/>
      <c r="H18" s="72"/>
      <c r="I18" s="46"/>
      <c r="J18" s="73"/>
      <c r="K18" s="68">
        <v>0</v>
      </c>
      <c r="L18" s="67"/>
      <c r="M18" s="46"/>
      <c r="N18" s="29"/>
      <c r="O18" s="25">
        <v>5011</v>
      </c>
    </row>
    <row r="19" spans="1:15" ht="15" customHeight="1">
      <c r="A19" s="10" t="s">
        <v>66</v>
      </c>
      <c r="B19" s="28"/>
      <c r="C19" s="28">
        <v>5000</v>
      </c>
      <c r="D19" s="28"/>
      <c r="E19" s="28"/>
      <c r="F19" s="28"/>
      <c r="G19" s="30"/>
      <c r="H19" s="72"/>
      <c r="I19" s="46"/>
      <c r="J19" s="73"/>
      <c r="K19" s="68"/>
      <c r="L19" s="67"/>
      <c r="M19" s="46"/>
      <c r="N19" s="29"/>
      <c r="O19" s="25"/>
    </row>
    <row r="20" spans="1:15" ht="15" customHeight="1">
      <c r="A20" s="10" t="s">
        <v>41</v>
      </c>
      <c r="B20" s="28"/>
      <c r="C20" s="28">
        <v>5517.48</v>
      </c>
      <c r="D20" s="28"/>
      <c r="E20" s="28">
        <v>5660.81</v>
      </c>
      <c r="F20" s="28"/>
      <c r="G20" s="27">
        <v>73043</v>
      </c>
      <c r="H20" s="28"/>
      <c r="I20" s="74">
        <v>60513</v>
      </c>
      <c r="J20" s="70"/>
      <c r="K20" s="68">
        <v>76003</v>
      </c>
      <c r="L20" s="26"/>
      <c r="M20" s="46"/>
      <c r="N20" s="29"/>
      <c r="O20" s="25"/>
    </row>
    <row r="21" spans="1:15" ht="15" customHeight="1">
      <c r="A21" s="10" t="s">
        <v>4</v>
      </c>
      <c r="B21" s="28"/>
      <c r="C21" s="28">
        <v>69633.27</v>
      </c>
      <c r="D21" s="28"/>
      <c r="E21" s="28">
        <v>73433.23</v>
      </c>
      <c r="F21" s="28"/>
      <c r="G21" s="27">
        <v>832424</v>
      </c>
      <c r="H21" s="28"/>
      <c r="I21" s="69">
        <v>460867</v>
      </c>
      <c r="J21" s="70"/>
      <c r="K21" s="68">
        <v>402234</v>
      </c>
      <c r="L21" s="26"/>
      <c r="M21" s="46">
        <f>272834+29937.68</f>
        <v>302771.68</v>
      </c>
      <c r="N21" s="29"/>
      <c r="O21" s="25">
        <v>167219</v>
      </c>
    </row>
    <row r="22" spans="1:15" ht="15" customHeight="1">
      <c r="A22" s="10" t="s">
        <v>44</v>
      </c>
      <c r="B22" s="28"/>
      <c r="C22" s="28">
        <v>101285.27</v>
      </c>
      <c r="D22" s="64">
        <v>102957.48</v>
      </c>
      <c r="E22" s="28">
        <v>85196.11</v>
      </c>
      <c r="F22" s="30">
        <v>227913.88468151941</v>
      </c>
      <c r="G22" s="27">
        <v>782834</v>
      </c>
      <c r="H22" s="30">
        <v>5428364</v>
      </c>
      <c r="I22" s="69">
        <v>594393</v>
      </c>
      <c r="J22" s="27">
        <v>5016990.5500000007</v>
      </c>
      <c r="K22" s="68">
        <v>866395.44999999925</v>
      </c>
      <c r="L22" s="26">
        <v>10158365</v>
      </c>
      <c r="M22" s="46">
        <f>687381+75425.31</f>
        <v>762806.31</v>
      </c>
      <c r="N22" s="29"/>
      <c r="O22" s="25">
        <v>703159</v>
      </c>
    </row>
    <row r="23" spans="1:15" ht="15" customHeight="1">
      <c r="A23" s="10" t="s">
        <v>53</v>
      </c>
      <c r="B23" s="28"/>
      <c r="C23" s="28">
        <v>23547.599999999999</v>
      </c>
      <c r="D23" s="64">
        <v>4435.8900000000003</v>
      </c>
      <c r="E23" s="53">
        <v>13921.98</v>
      </c>
      <c r="F23" s="30">
        <v>32235.91450062791</v>
      </c>
      <c r="G23" s="27">
        <v>265608</v>
      </c>
      <c r="H23" s="30">
        <v>1590117</v>
      </c>
      <c r="I23" s="69">
        <v>126957</v>
      </c>
      <c r="J23" s="70"/>
      <c r="K23" s="68">
        <v>224155</v>
      </c>
      <c r="L23" s="26"/>
      <c r="M23" s="46">
        <f>135127+14827.29</f>
        <v>149954.29</v>
      </c>
      <c r="N23" s="29">
        <v>5940545</v>
      </c>
      <c r="O23" s="25">
        <v>168277</v>
      </c>
    </row>
    <row r="24" spans="1:15" ht="15" customHeight="1">
      <c r="A24" s="10" t="s">
        <v>52</v>
      </c>
      <c r="B24" s="28"/>
      <c r="C24" s="28">
        <v>88401.33</v>
      </c>
      <c r="D24" s="64">
        <v>35447.440000000002</v>
      </c>
      <c r="E24" s="28">
        <v>30314.639999999999</v>
      </c>
      <c r="F24" s="30">
        <v>62184.670184253075</v>
      </c>
      <c r="G24" s="27">
        <v>362084</v>
      </c>
      <c r="H24" s="30">
        <v>1626361</v>
      </c>
      <c r="I24" s="69">
        <v>386364</v>
      </c>
      <c r="J24" s="70"/>
      <c r="K24" s="68">
        <v>782877</v>
      </c>
      <c r="L24" s="26"/>
      <c r="M24" s="46"/>
      <c r="N24" s="29">
        <v>698455.61</v>
      </c>
      <c r="O24" s="25">
        <v>373056</v>
      </c>
    </row>
    <row r="25" spans="1:15" ht="15" customHeight="1">
      <c r="A25" s="75" t="s">
        <v>5</v>
      </c>
      <c r="B25" s="30">
        <v>1128702.8893425053</v>
      </c>
      <c r="C25" s="54">
        <v>5000</v>
      </c>
      <c r="D25" s="30">
        <v>575989.02</v>
      </c>
      <c r="E25" s="28">
        <v>5000</v>
      </c>
      <c r="F25" s="30">
        <v>51915.21</v>
      </c>
      <c r="G25" s="27">
        <v>6754</v>
      </c>
      <c r="H25" s="28"/>
      <c r="I25" s="69">
        <v>6364</v>
      </c>
      <c r="J25" s="70"/>
      <c r="K25" s="68">
        <v>7580</v>
      </c>
      <c r="L25" s="26"/>
      <c r="M25" s="46">
        <v>5000</v>
      </c>
      <c r="N25" s="29"/>
      <c r="O25" s="25">
        <v>7699</v>
      </c>
    </row>
    <row r="26" spans="1:15" ht="15" customHeight="1">
      <c r="A26" s="10" t="s">
        <v>6</v>
      </c>
      <c r="B26" s="28"/>
      <c r="C26" s="28">
        <v>5000</v>
      </c>
      <c r="D26" s="28"/>
      <c r="E26" s="28">
        <v>5000</v>
      </c>
      <c r="F26" s="28"/>
      <c r="G26" s="28"/>
      <c r="H26" s="28"/>
      <c r="I26" s="69">
        <v>13955</v>
      </c>
      <c r="J26" s="70"/>
      <c r="K26" s="68">
        <v>15992</v>
      </c>
      <c r="L26" s="26"/>
      <c r="M26" s="46">
        <v>5000</v>
      </c>
      <c r="N26" s="29"/>
      <c r="O26" s="25">
        <v>7823</v>
      </c>
    </row>
    <row r="27" spans="1:15" ht="15" customHeight="1">
      <c r="A27" s="10" t="s">
        <v>51</v>
      </c>
      <c r="B27" s="28"/>
      <c r="C27" s="28"/>
      <c r="D27" s="28"/>
      <c r="E27" s="28"/>
      <c r="F27" s="28"/>
      <c r="G27" s="28"/>
      <c r="H27" s="28"/>
      <c r="I27" s="69"/>
      <c r="J27" s="70"/>
      <c r="K27" s="68">
        <v>0</v>
      </c>
      <c r="L27" s="26"/>
      <c r="M27" s="46">
        <f>26083+2862.05</f>
        <v>28945.05</v>
      </c>
      <c r="N27" s="29"/>
      <c r="O27" s="25">
        <v>29840</v>
      </c>
    </row>
    <row r="28" spans="1:15" ht="15" customHeight="1">
      <c r="A28" s="10" t="s">
        <v>7</v>
      </c>
      <c r="B28" s="28"/>
      <c r="C28" s="28">
        <v>5000</v>
      </c>
      <c r="D28" s="28"/>
      <c r="E28" s="28">
        <v>5000</v>
      </c>
      <c r="F28" s="28"/>
      <c r="G28" s="28"/>
      <c r="H28" s="28"/>
      <c r="I28" s="69">
        <v>14356</v>
      </c>
      <c r="J28" s="70"/>
      <c r="K28" s="68">
        <v>0</v>
      </c>
      <c r="L28" s="26">
        <v>41885.81</v>
      </c>
      <c r="M28" s="46">
        <f>24264+2662.45</f>
        <v>26926.45</v>
      </c>
      <c r="N28" s="29">
        <v>28331.475184323772</v>
      </c>
      <c r="O28" s="25">
        <v>25462</v>
      </c>
    </row>
    <row r="29" spans="1:15" ht="15" customHeight="1">
      <c r="A29" s="10" t="s">
        <v>49</v>
      </c>
      <c r="B29" s="28"/>
      <c r="C29" s="28"/>
      <c r="D29" s="28"/>
      <c r="E29" s="28"/>
      <c r="F29" s="28"/>
      <c r="G29" s="27">
        <v>171516</v>
      </c>
      <c r="H29" s="28"/>
      <c r="I29" s="69"/>
      <c r="J29" s="70"/>
      <c r="K29" s="68">
        <v>93067</v>
      </c>
      <c r="L29" s="26"/>
      <c r="M29" s="46">
        <f>115422+12665.09</f>
        <v>128087.09</v>
      </c>
      <c r="N29" s="29"/>
      <c r="O29" s="25">
        <v>183893</v>
      </c>
    </row>
    <row r="30" spans="1:15" ht="15" customHeight="1">
      <c r="A30" s="10" t="s">
        <v>8</v>
      </c>
      <c r="B30" s="28"/>
      <c r="C30" s="28">
        <v>24335.03</v>
      </c>
      <c r="D30" s="28"/>
      <c r="E30" s="28">
        <v>15795.96</v>
      </c>
      <c r="F30" s="28">
        <v>6975269.5</v>
      </c>
      <c r="G30" s="27">
        <v>95166</v>
      </c>
      <c r="H30" s="28"/>
      <c r="I30" s="69">
        <v>82833</v>
      </c>
      <c r="J30" s="70"/>
      <c r="K30" s="68">
        <v>318604</v>
      </c>
      <c r="L30" s="26"/>
      <c r="M30" s="46">
        <f>228756+25101.06</f>
        <v>253857.06</v>
      </c>
      <c r="N30" s="29"/>
      <c r="O30" s="25">
        <v>175360</v>
      </c>
    </row>
    <row r="31" spans="1:15" ht="15" customHeight="1">
      <c r="A31" s="10" t="s">
        <v>63</v>
      </c>
      <c r="B31" s="30">
        <v>1110624.69</v>
      </c>
      <c r="C31" s="28">
        <v>7595.23</v>
      </c>
      <c r="D31" s="28"/>
      <c r="E31" s="28"/>
      <c r="F31" s="28"/>
      <c r="G31" s="28"/>
      <c r="H31" s="30">
        <v>337454</v>
      </c>
      <c r="I31" s="69">
        <v>72747</v>
      </c>
      <c r="J31" s="70"/>
      <c r="K31" s="68">
        <v>0</v>
      </c>
      <c r="L31" s="26"/>
      <c r="M31" s="46">
        <f>52782+5791.69</f>
        <v>58573.69</v>
      </c>
      <c r="N31" s="29"/>
      <c r="O31" s="25">
        <v>54678</v>
      </c>
    </row>
    <row r="32" spans="1:15" ht="15" customHeight="1">
      <c r="A32" s="10" t="s">
        <v>50</v>
      </c>
      <c r="B32" s="28"/>
      <c r="C32" s="28">
        <v>51595.46</v>
      </c>
      <c r="D32" s="64">
        <v>38680.51</v>
      </c>
      <c r="E32" s="53">
        <v>38879.03</v>
      </c>
      <c r="F32" s="28"/>
      <c r="G32" s="27">
        <v>112474</v>
      </c>
      <c r="H32" s="28"/>
      <c r="I32" s="69">
        <v>151895</v>
      </c>
      <c r="J32" s="70"/>
      <c r="K32" s="68">
        <v>269401</v>
      </c>
      <c r="L32" s="26"/>
      <c r="M32" s="46">
        <f>233644+25637.41</f>
        <v>259281.41</v>
      </c>
      <c r="N32" s="29"/>
      <c r="O32" s="25">
        <v>352459</v>
      </c>
    </row>
    <row r="33" spans="1:16" ht="15" customHeight="1">
      <c r="A33" s="10" t="s">
        <v>9</v>
      </c>
      <c r="B33" s="30">
        <v>2451235.3706111833</v>
      </c>
      <c r="C33" s="28">
        <v>7256.26</v>
      </c>
      <c r="D33" s="30">
        <v>2425096.0099999998</v>
      </c>
      <c r="E33" s="54">
        <v>7952.05</v>
      </c>
      <c r="F33" s="28">
        <v>736543.45</v>
      </c>
      <c r="G33" s="27">
        <v>41597</v>
      </c>
      <c r="H33" s="30">
        <v>792095</v>
      </c>
      <c r="I33" s="69">
        <v>40846</v>
      </c>
      <c r="J33" s="27">
        <f>5235256-90541</f>
        <v>5144715</v>
      </c>
      <c r="K33" s="68">
        <v>47038.459999999963</v>
      </c>
      <c r="L33" s="26">
        <v>1144217.47</v>
      </c>
      <c r="M33" s="46">
        <f>50449+5535.7</f>
        <v>55984.7</v>
      </c>
      <c r="N33" s="29">
        <v>791217.15</v>
      </c>
      <c r="O33" s="48">
        <v>20920</v>
      </c>
      <c r="P33" s="59"/>
    </row>
    <row r="34" spans="1:16" ht="15" customHeight="1">
      <c r="A34" s="71" t="s">
        <v>46</v>
      </c>
      <c r="B34" s="53"/>
      <c r="C34" s="53"/>
      <c r="D34" s="53"/>
      <c r="E34" s="28"/>
      <c r="F34" s="27"/>
      <c r="G34" s="27"/>
      <c r="H34" s="28"/>
      <c r="I34" s="69"/>
      <c r="J34" s="70"/>
      <c r="K34" s="68"/>
      <c r="L34" s="26"/>
      <c r="M34" s="30">
        <v>5000</v>
      </c>
      <c r="N34" s="29"/>
      <c r="O34" s="48"/>
      <c r="P34" s="19"/>
    </row>
    <row r="35" spans="1:16" ht="15" customHeight="1">
      <c r="A35" s="75" t="s">
        <v>62</v>
      </c>
      <c r="B35" s="30">
        <v>1137841.3524057218</v>
      </c>
      <c r="C35" s="54">
        <v>16831.71</v>
      </c>
      <c r="D35" s="30">
        <v>2475358.19</v>
      </c>
      <c r="E35" s="28">
        <v>17436.16</v>
      </c>
      <c r="F35" s="30">
        <v>394869.11</v>
      </c>
      <c r="G35" s="27">
        <v>116417</v>
      </c>
      <c r="H35" s="30">
        <v>393402</v>
      </c>
      <c r="I35" s="69">
        <v>61571</v>
      </c>
      <c r="J35" s="70"/>
      <c r="K35" s="68">
        <v>110210</v>
      </c>
      <c r="L35" s="26">
        <v>436796.02</v>
      </c>
      <c r="M35" s="46">
        <f>64216+7046.33</f>
        <v>71262.33</v>
      </c>
      <c r="N35" s="29">
        <v>2822715.67</v>
      </c>
      <c r="O35" s="48">
        <v>60595</v>
      </c>
      <c r="P35" s="19"/>
    </row>
    <row r="36" spans="1:16" ht="15" customHeight="1">
      <c r="A36" s="10" t="s">
        <v>45</v>
      </c>
      <c r="B36" s="30"/>
      <c r="C36" s="28">
        <v>30805.69</v>
      </c>
      <c r="D36" s="64">
        <v>35362.36</v>
      </c>
      <c r="E36" s="28">
        <v>63135.78</v>
      </c>
      <c r="F36" s="28"/>
      <c r="G36" s="28"/>
      <c r="H36" s="47">
        <v>411962</v>
      </c>
      <c r="I36" s="69">
        <v>1379220</v>
      </c>
      <c r="J36" s="70"/>
      <c r="K36" s="68">
        <v>0</v>
      </c>
      <c r="L36" s="26"/>
      <c r="M36" s="46">
        <v>901750</v>
      </c>
      <c r="N36" s="29"/>
      <c r="O36" s="48">
        <v>5000</v>
      </c>
      <c r="P36" s="19"/>
    </row>
    <row r="37" spans="1:16" ht="15" customHeight="1">
      <c r="A37" s="10" t="s">
        <v>28</v>
      </c>
      <c r="B37" s="28"/>
      <c r="C37" s="28"/>
      <c r="D37" s="28"/>
      <c r="E37" s="50"/>
      <c r="F37" s="28"/>
      <c r="G37" s="28"/>
      <c r="H37" s="28"/>
      <c r="I37" s="46"/>
      <c r="J37" s="70"/>
      <c r="K37" s="68">
        <v>0</v>
      </c>
      <c r="L37" s="26"/>
      <c r="M37" s="46"/>
      <c r="N37" s="29"/>
      <c r="O37" s="48">
        <v>51811</v>
      </c>
      <c r="P37" s="19"/>
    </row>
    <row r="38" spans="1:16" ht="15" customHeight="1">
      <c r="A38" s="10" t="s">
        <v>10</v>
      </c>
      <c r="B38" s="30">
        <v>3250975.2925877767</v>
      </c>
      <c r="C38" s="28">
        <v>5000</v>
      </c>
      <c r="D38" s="30">
        <v>2895752.9</v>
      </c>
      <c r="E38" s="28">
        <v>5000</v>
      </c>
      <c r="F38" s="28">
        <v>2395182.39</v>
      </c>
      <c r="G38" s="27">
        <v>10994</v>
      </c>
      <c r="H38" s="30">
        <v>617199</v>
      </c>
      <c r="I38" s="69">
        <v>24957</v>
      </c>
      <c r="J38" s="27">
        <v>2977457.39</v>
      </c>
      <c r="K38" s="68">
        <v>41549.60999999987</v>
      </c>
      <c r="L38" s="26">
        <v>665809.25</v>
      </c>
      <c r="M38" s="46">
        <f>33385+3663.29</f>
        <v>37048.29</v>
      </c>
      <c r="N38" s="29">
        <v>1227717</v>
      </c>
      <c r="O38" s="48">
        <v>24813</v>
      </c>
      <c r="P38" s="19"/>
    </row>
    <row r="39" spans="1:16" ht="15" customHeight="1">
      <c r="A39" s="10" t="s">
        <v>55</v>
      </c>
      <c r="B39" s="30">
        <v>638954.16394748352</v>
      </c>
      <c r="C39" s="28">
        <v>5000</v>
      </c>
      <c r="D39" s="30">
        <v>1199019.01</v>
      </c>
      <c r="E39" s="28">
        <v>5000</v>
      </c>
      <c r="F39" s="28">
        <v>807120.01</v>
      </c>
      <c r="G39" s="27">
        <v>10297</v>
      </c>
      <c r="H39" s="55">
        <v>36558</v>
      </c>
      <c r="I39" s="69">
        <v>5218</v>
      </c>
      <c r="J39" s="27">
        <v>322692</v>
      </c>
      <c r="K39" s="68">
        <v>7579.2299999999814</v>
      </c>
      <c r="L39" s="26">
        <v>109494.67</v>
      </c>
      <c r="M39" s="46">
        <f>5000+ 548.64</f>
        <v>5548.64</v>
      </c>
      <c r="N39" s="29"/>
      <c r="O39" s="48"/>
      <c r="P39" s="19"/>
    </row>
    <row r="40" spans="1:16" ht="15" customHeight="1">
      <c r="A40" s="10" t="s">
        <v>47</v>
      </c>
      <c r="B40" s="30">
        <v>3747623.89</v>
      </c>
      <c r="C40" s="28">
        <v>7264.48</v>
      </c>
      <c r="D40" s="30">
        <v>3084519.02</v>
      </c>
      <c r="E40" s="54">
        <v>7419.66</v>
      </c>
      <c r="F40" s="28">
        <v>48888.56</v>
      </c>
      <c r="G40" s="27">
        <v>147430</v>
      </c>
      <c r="H40" s="28">
        <v>419680</v>
      </c>
      <c r="I40" s="46">
        <v>21596</v>
      </c>
      <c r="J40" s="27">
        <f>177239.01-145453</f>
        <v>31786.010000000009</v>
      </c>
      <c r="K40" s="68">
        <v>19079.989999999991</v>
      </c>
      <c r="L40" s="26"/>
      <c r="M40" s="46">
        <v>5000</v>
      </c>
      <c r="N40" s="29"/>
      <c r="O40" s="48">
        <v>10878</v>
      </c>
      <c r="P40" s="59"/>
    </row>
    <row r="41" spans="1:16" ht="15" customHeight="1">
      <c r="A41" s="10" t="s">
        <v>11</v>
      </c>
      <c r="B41" s="28"/>
      <c r="C41" s="28"/>
      <c r="D41" s="28"/>
      <c r="E41" s="54"/>
      <c r="F41" s="28"/>
      <c r="G41" s="28"/>
      <c r="H41" s="30">
        <v>368079</v>
      </c>
      <c r="I41" s="69">
        <v>1971247</v>
      </c>
      <c r="J41" s="70"/>
      <c r="K41" s="68">
        <v>0</v>
      </c>
      <c r="L41" s="26"/>
      <c r="M41" s="46">
        <f>996726+109369.29</f>
        <v>1106095.29</v>
      </c>
      <c r="N41" s="29">
        <v>11957608.370000001</v>
      </c>
      <c r="O41" s="25">
        <v>1263871</v>
      </c>
    </row>
    <row r="42" spans="1:16" ht="15" customHeight="1">
      <c r="A42" s="75" t="s">
        <v>29</v>
      </c>
      <c r="B42" s="54"/>
      <c r="C42" s="54"/>
      <c r="D42" s="54"/>
      <c r="E42" s="28"/>
      <c r="F42" s="30"/>
      <c r="G42" s="30"/>
      <c r="H42" s="28"/>
      <c r="I42" s="46"/>
      <c r="J42" s="70"/>
      <c r="K42" s="68">
        <v>0</v>
      </c>
      <c r="L42" s="26"/>
      <c r="M42" s="46"/>
      <c r="N42" s="29"/>
      <c r="O42" s="25">
        <v>35352</v>
      </c>
    </row>
    <row r="43" spans="1:16" ht="15" customHeight="1">
      <c r="A43" s="76" t="s">
        <v>64</v>
      </c>
      <c r="B43" s="60"/>
      <c r="C43" s="60"/>
      <c r="D43" s="64">
        <v>45539.08</v>
      </c>
      <c r="E43" s="74">
        <v>6867.41</v>
      </c>
      <c r="F43" s="30"/>
      <c r="G43" s="30"/>
      <c r="H43" s="28"/>
      <c r="I43" s="46"/>
      <c r="J43" s="70"/>
      <c r="K43" s="68"/>
      <c r="L43" s="26"/>
      <c r="M43" s="46"/>
      <c r="N43" s="29"/>
      <c r="O43" s="25"/>
    </row>
    <row r="44" spans="1:16" ht="15" customHeight="1">
      <c r="A44" s="10" t="s">
        <v>12</v>
      </c>
      <c r="B44" s="28"/>
      <c r="C44" s="28">
        <v>50349.760000000002</v>
      </c>
      <c r="D44" s="28"/>
      <c r="E44" s="28">
        <v>51573.18</v>
      </c>
      <c r="F44" s="30"/>
      <c r="G44" s="27">
        <v>741183</v>
      </c>
      <c r="H44" s="30">
        <v>4961626</v>
      </c>
      <c r="I44" s="69">
        <v>607291</v>
      </c>
      <c r="J44" s="70"/>
      <c r="K44" s="68">
        <v>1566928</v>
      </c>
      <c r="L44" s="26">
        <v>10304562.880000001</v>
      </c>
      <c r="M44" s="46">
        <f>1220912+133968.89</f>
        <v>1354880.8900000001</v>
      </c>
      <c r="N44" s="29"/>
      <c r="O44" s="25">
        <v>1461796</v>
      </c>
    </row>
    <row r="45" spans="1:16" ht="15" customHeight="1">
      <c r="A45" s="75" t="s">
        <v>54</v>
      </c>
      <c r="B45" s="54"/>
      <c r="C45" s="54"/>
      <c r="D45" s="54"/>
      <c r="E45" s="28">
        <v>18118.73</v>
      </c>
      <c r="F45" s="30"/>
      <c r="G45" s="27">
        <v>172630</v>
      </c>
      <c r="H45" s="28"/>
      <c r="I45" s="69">
        <v>190848</v>
      </c>
      <c r="J45" s="70"/>
      <c r="K45" s="68">
        <v>494993</v>
      </c>
      <c r="L45" s="26"/>
      <c r="M45" s="46">
        <f>296461+32530.23</f>
        <v>328991.23</v>
      </c>
      <c r="N45" s="29"/>
      <c r="O45" s="25">
        <v>264855</v>
      </c>
    </row>
    <row r="46" spans="1:16" ht="15" customHeight="1">
      <c r="A46" s="10" t="s">
        <v>65</v>
      </c>
      <c r="B46" s="28"/>
      <c r="C46" s="28">
        <v>16956.580000000002</v>
      </c>
      <c r="D46" s="64">
        <v>22421.35</v>
      </c>
      <c r="E46" s="54">
        <v>22602.78</v>
      </c>
      <c r="F46" s="30">
        <v>35359.882805649722</v>
      </c>
      <c r="G46" s="27">
        <v>264582</v>
      </c>
      <c r="H46" s="30">
        <v>1920329</v>
      </c>
      <c r="I46" s="69">
        <v>244909</v>
      </c>
      <c r="J46" s="70"/>
      <c r="K46" s="68">
        <v>359160</v>
      </c>
      <c r="L46" s="26"/>
      <c r="M46" s="46">
        <f>236575+25959.03</f>
        <v>262534.03000000003</v>
      </c>
      <c r="N46" s="29">
        <v>3505124.45</v>
      </c>
      <c r="O46" s="25">
        <v>184703</v>
      </c>
    </row>
    <row r="47" spans="1:16" ht="15" customHeight="1">
      <c r="A47" s="10" t="s">
        <v>26</v>
      </c>
      <c r="B47" s="28"/>
      <c r="C47" s="28">
        <v>6079.03</v>
      </c>
      <c r="D47" s="28"/>
      <c r="E47" s="28">
        <v>6262.37</v>
      </c>
      <c r="F47" s="28"/>
      <c r="G47" s="27">
        <v>97259</v>
      </c>
      <c r="H47" s="28"/>
      <c r="I47" s="69">
        <v>41854</v>
      </c>
      <c r="J47" s="70"/>
      <c r="K47" s="68">
        <v>58038</v>
      </c>
      <c r="L47" s="26"/>
      <c r="M47" s="46">
        <f>50963+5592.1</f>
        <v>56555.1</v>
      </c>
      <c r="N47" s="29"/>
      <c r="O47" s="25">
        <v>54667</v>
      </c>
    </row>
    <row r="48" spans="1:16" ht="15" customHeight="1">
      <c r="A48" s="10" t="s">
        <v>13</v>
      </c>
      <c r="B48" s="28"/>
      <c r="C48" s="28">
        <v>33468.22</v>
      </c>
      <c r="D48" s="64">
        <v>55491.040000000001</v>
      </c>
      <c r="E48" s="28">
        <v>39043.53</v>
      </c>
      <c r="F48" s="30">
        <v>123384.75082540784</v>
      </c>
      <c r="G48" s="27">
        <v>449785</v>
      </c>
      <c r="H48" s="30">
        <v>4649414</v>
      </c>
      <c r="I48" s="69">
        <v>320716</v>
      </c>
      <c r="J48" s="27">
        <v>20284822.18</v>
      </c>
      <c r="K48" s="68">
        <v>305162.8200000003</v>
      </c>
      <c r="L48" s="26">
        <v>4543025.63</v>
      </c>
      <c r="M48" s="46">
        <f>288544+31661.51</f>
        <v>320205.51</v>
      </c>
      <c r="N48" s="29">
        <v>6231332.3600000003</v>
      </c>
      <c r="O48" s="25">
        <v>338858</v>
      </c>
    </row>
    <row r="49" spans="1:15" ht="15" customHeight="1">
      <c r="A49" s="71" t="s">
        <v>58</v>
      </c>
      <c r="B49" s="53"/>
      <c r="C49" s="53">
        <v>5000</v>
      </c>
      <c r="D49" s="53"/>
      <c r="E49" s="28">
        <v>5000</v>
      </c>
      <c r="F49" s="28"/>
      <c r="G49" s="27">
        <v>40589</v>
      </c>
      <c r="H49" s="30"/>
      <c r="I49" s="69"/>
      <c r="J49" s="70"/>
      <c r="K49" s="68"/>
      <c r="L49" s="26"/>
      <c r="M49" s="46"/>
      <c r="N49" s="29"/>
      <c r="O49" s="25"/>
    </row>
    <row r="50" spans="1:15" ht="15" customHeight="1">
      <c r="A50" s="10" t="s">
        <v>14</v>
      </c>
      <c r="B50" s="30">
        <v>3901170.3511053319</v>
      </c>
      <c r="C50" s="28">
        <v>25581.38</v>
      </c>
      <c r="D50" s="30">
        <v>3861003.85</v>
      </c>
      <c r="E50" s="28">
        <v>29417.39</v>
      </c>
      <c r="F50" s="28">
        <v>2789166.24</v>
      </c>
      <c r="G50" s="27">
        <v>794801</v>
      </c>
      <c r="H50" s="30">
        <v>3262669</v>
      </c>
      <c r="I50" s="69">
        <v>322933</v>
      </c>
      <c r="J50" s="70"/>
      <c r="K50" s="68">
        <v>308985</v>
      </c>
      <c r="L50" s="26"/>
      <c r="M50" s="46">
        <f>280366+30764.15</f>
        <v>311130.15000000002</v>
      </c>
      <c r="N50" s="29"/>
      <c r="O50" s="25">
        <v>188624</v>
      </c>
    </row>
    <row r="51" spans="1:15" ht="15" customHeight="1">
      <c r="A51" s="10" t="s">
        <v>30</v>
      </c>
      <c r="B51" s="28"/>
      <c r="C51" s="28"/>
      <c r="D51" s="28"/>
      <c r="E51" s="28">
        <v>11164.64</v>
      </c>
      <c r="F51" s="28"/>
      <c r="G51" s="28"/>
      <c r="H51" s="28"/>
      <c r="I51" s="30">
        <v>5919</v>
      </c>
      <c r="J51" s="70"/>
      <c r="K51" s="68">
        <v>0</v>
      </c>
      <c r="L51" s="26"/>
      <c r="M51" s="46">
        <f>15459-87</f>
        <v>15372</v>
      </c>
      <c r="N51" s="29"/>
      <c r="O51" s="25">
        <f>14161-2214.05</f>
        <v>11946.95</v>
      </c>
    </row>
    <row r="52" spans="1:15" ht="15" customHeight="1">
      <c r="A52" s="10" t="s">
        <v>25</v>
      </c>
      <c r="B52" s="28"/>
      <c r="C52" s="28"/>
      <c r="D52" s="28"/>
      <c r="E52" s="28">
        <v>5000</v>
      </c>
      <c r="F52" s="28"/>
      <c r="G52" s="28"/>
      <c r="H52" s="28"/>
      <c r="I52" s="30">
        <v>5000</v>
      </c>
      <c r="J52" s="70"/>
      <c r="K52" s="68">
        <v>0</v>
      </c>
      <c r="L52" s="26"/>
      <c r="M52" s="46">
        <v>5000</v>
      </c>
      <c r="N52" s="29"/>
      <c r="O52" s="25">
        <v>5000</v>
      </c>
    </row>
    <row r="53" spans="1:15" ht="15" customHeight="1">
      <c r="A53" s="10" t="s">
        <v>21</v>
      </c>
      <c r="B53" s="28"/>
      <c r="C53" s="28">
        <v>39385.81</v>
      </c>
      <c r="D53" s="28"/>
      <c r="E53" s="55">
        <v>5000</v>
      </c>
      <c r="F53" s="28"/>
      <c r="G53" s="28"/>
      <c r="H53" s="28"/>
      <c r="I53" s="30">
        <v>5000</v>
      </c>
      <c r="J53" s="70"/>
      <c r="K53" s="68">
        <v>20000</v>
      </c>
      <c r="L53" s="26"/>
      <c r="M53" s="46">
        <v>5000</v>
      </c>
      <c r="N53" s="29"/>
      <c r="O53" s="25">
        <v>5000</v>
      </c>
    </row>
    <row r="54" spans="1:15" ht="15" customHeight="1">
      <c r="A54" s="10" t="s">
        <v>31</v>
      </c>
      <c r="B54" s="28"/>
      <c r="C54" s="28">
        <v>14614.19</v>
      </c>
      <c r="D54" s="28"/>
      <c r="E54" s="28">
        <v>5000</v>
      </c>
      <c r="F54" s="28"/>
      <c r="G54" s="27">
        <v>21881</v>
      </c>
      <c r="H54" s="28"/>
      <c r="I54" s="30">
        <v>7717</v>
      </c>
      <c r="J54" s="70"/>
      <c r="K54" s="68">
        <v>20000</v>
      </c>
      <c r="L54" s="26"/>
      <c r="M54" s="46"/>
      <c r="N54" s="29"/>
      <c r="O54" s="25">
        <v>5227</v>
      </c>
    </row>
    <row r="55" spans="1:15" ht="15" customHeight="1">
      <c r="A55" s="10" t="s">
        <v>36</v>
      </c>
      <c r="B55" s="28"/>
      <c r="C55" s="28"/>
      <c r="D55" s="28"/>
      <c r="E55" s="30">
        <v>5000</v>
      </c>
      <c r="F55" s="28"/>
      <c r="G55" s="28"/>
      <c r="H55" s="28"/>
      <c r="I55" s="30">
        <v>5000</v>
      </c>
      <c r="J55" s="70"/>
      <c r="K55" s="68">
        <v>0</v>
      </c>
      <c r="L55" s="26"/>
      <c r="M55" s="46">
        <v>5000</v>
      </c>
      <c r="N55" s="29"/>
      <c r="O55" s="25">
        <v>5000</v>
      </c>
    </row>
    <row r="56" spans="1:15" ht="15" customHeight="1">
      <c r="A56" s="10" t="s">
        <v>22</v>
      </c>
      <c r="B56" s="28"/>
      <c r="C56" s="28"/>
      <c r="D56" s="28"/>
      <c r="E56" s="28">
        <v>5895.85</v>
      </c>
      <c r="F56" s="28"/>
      <c r="G56" s="28"/>
      <c r="H56" s="28"/>
      <c r="I56" s="30">
        <v>7892</v>
      </c>
      <c r="J56" s="70"/>
      <c r="K56" s="68">
        <v>0</v>
      </c>
      <c r="L56" s="26"/>
      <c r="M56" s="46">
        <f>7169-40</f>
        <v>7129</v>
      </c>
      <c r="N56" s="29"/>
      <c r="O56" s="25">
        <f>6773-1058.94</f>
        <v>5714.0599999999995</v>
      </c>
    </row>
    <row r="57" spans="1:15" ht="15" customHeight="1">
      <c r="A57" s="10" t="s">
        <v>23</v>
      </c>
      <c r="B57" s="28"/>
      <c r="C57" s="28"/>
      <c r="D57" s="28"/>
      <c r="E57" s="28">
        <v>5000</v>
      </c>
      <c r="F57" s="28"/>
      <c r="G57" s="28"/>
      <c r="H57" s="28"/>
      <c r="I57" s="30">
        <v>5000</v>
      </c>
      <c r="J57" s="70"/>
      <c r="K57" s="68">
        <v>20000</v>
      </c>
      <c r="L57" s="26"/>
      <c r="M57" s="46">
        <v>5000</v>
      </c>
      <c r="N57" s="29"/>
      <c r="O57" s="25">
        <v>5000</v>
      </c>
    </row>
    <row r="58" spans="1:15" ht="15" customHeight="1">
      <c r="A58" s="10" t="s">
        <v>32</v>
      </c>
      <c r="B58" s="28"/>
      <c r="C58" s="28"/>
      <c r="D58" s="28"/>
      <c r="E58" s="55">
        <v>5000</v>
      </c>
      <c r="F58" s="28"/>
      <c r="G58" s="27">
        <v>5000</v>
      </c>
      <c r="H58" s="28"/>
      <c r="I58" s="30">
        <v>5000</v>
      </c>
      <c r="J58" s="70"/>
      <c r="K58" s="68">
        <v>0</v>
      </c>
      <c r="L58" s="26"/>
      <c r="M58" s="46">
        <v>5000</v>
      </c>
      <c r="N58" s="29"/>
      <c r="O58" s="25">
        <v>5000</v>
      </c>
    </row>
    <row r="59" spans="1:15" ht="15" customHeight="1">
      <c r="A59" s="10" t="s">
        <v>33</v>
      </c>
      <c r="B59" s="28"/>
      <c r="C59" s="28"/>
      <c r="D59" s="28"/>
      <c r="E59" s="55">
        <v>6332.58</v>
      </c>
      <c r="F59" s="28"/>
      <c r="G59" s="28"/>
      <c r="H59" s="28"/>
      <c r="I59" s="30">
        <v>7675</v>
      </c>
      <c r="J59" s="70"/>
      <c r="K59" s="68">
        <v>0</v>
      </c>
      <c r="L59" s="29"/>
      <c r="M59" s="45">
        <f>4831+ 169</f>
        <v>5000</v>
      </c>
      <c r="N59" s="25"/>
      <c r="O59" s="25">
        <f>5409-409</f>
        <v>5000</v>
      </c>
    </row>
    <row r="60" spans="1:15" ht="15" customHeight="1">
      <c r="A60" s="10" t="s">
        <v>24</v>
      </c>
      <c r="B60" s="28"/>
      <c r="C60" s="28"/>
      <c r="D60" s="28"/>
      <c r="E60" s="55">
        <v>6606.92</v>
      </c>
      <c r="F60" s="28"/>
      <c r="G60" s="27">
        <v>33118</v>
      </c>
      <c r="H60" s="28"/>
      <c r="I60" s="30">
        <v>5797</v>
      </c>
      <c r="J60" s="70"/>
      <c r="K60" s="68">
        <v>0</v>
      </c>
      <c r="L60" s="29"/>
      <c r="M60" s="24">
        <f>7541-48</f>
        <v>7493</v>
      </c>
      <c r="N60" s="25"/>
      <c r="O60" s="25">
        <f>8430-1318.01</f>
        <v>7111.99</v>
      </c>
    </row>
    <row r="61" spans="1:15">
      <c r="A61" s="11" t="s">
        <v>15</v>
      </c>
      <c r="B61" s="39">
        <f>SUM(B9:B60)</f>
        <v>17367128</v>
      </c>
      <c r="C61" s="39">
        <f>SUM(C9:C60)</f>
        <v>848799.99999999977</v>
      </c>
      <c r="D61" s="58">
        <f t="shared" ref="D61:I61" si="0">SUM(D9:D60)</f>
        <v>16986868.77</v>
      </c>
      <c r="E61" s="58">
        <f t="shared" si="0"/>
        <v>848799.99000000011</v>
      </c>
      <c r="F61" s="58">
        <f t="shared" si="0"/>
        <v>14895547.053135086</v>
      </c>
      <c r="G61" s="58">
        <f t="shared" si="0"/>
        <v>9239800</v>
      </c>
      <c r="H61" s="58">
        <f t="shared" si="0"/>
        <v>32975622</v>
      </c>
      <c r="I61" s="58">
        <f t="shared" si="0"/>
        <v>9254800</v>
      </c>
      <c r="J61" s="77">
        <f>SUM(J9:J60)</f>
        <v>33778463.130000003</v>
      </c>
      <c r="K61" s="77">
        <f>SUM(K9:K60)</f>
        <v>9284799.5600000005</v>
      </c>
      <c r="L61" s="51">
        <f>SUM(L9:L60)</f>
        <v>27404156.73</v>
      </c>
      <c r="M61" s="31">
        <f>SUM(M9:M60)</f>
        <v>9284794</v>
      </c>
      <c r="N61" s="31">
        <f>SUM(N10:N60)</f>
        <v>33203047.085184325</v>
      </c>
      <c r="O61" s="31">
        <f>SUM(O10:O60)</f>
        <v>9284800</v>
      </c>
    </row>
    <row r="62" spans="1:15" ht="15.75">
      <c r="A62" s="12"/>
      <c r="B62" s="32"/>
      <c r="C62" s="32"/>
      <c r="D62" s="32"/>
      <c r="E62" s="12"/>
      <c r="F62" s="32"/>
      <c r="G62" s="32"/>
      <c r="H62" s="65"/>
      <c r="I62" s="33"/>
      <c r="J62" s="33"/>
      <c r="K62" s="33"/>
      <c r="L62" s="32"/>
      <c r="M62" s="34"/>
      <c r="N62" s="32"/>
      <c r="O62" s="32"/>
    </row>
    <row r="63" spans="1:15">
      <c r="A63" s="14" t="s">
        <v>16</v>
      </c>
      <c r="B63" s="35"/>
      <c r="C63" s="35"/>
      <c r="D63" s="35"/>
      <c r="E63" s="14"/>
      <c r="F63" s="35"/>
      <c r="G63" s="35"/>
      <c r="H63" s="33"/>
      <c r="I63" s="33"/>
      <c r="J63" s="33"/>
      <c r="K63" s="33"/>
      <c r="L63" s="36"/>
      <c r="M63" s="34"/>
      <c r="N63" s="35"/>
      <c r="O63" s="35"/>
    </row>
    <row r="64" spans="1:15">
      <c r="A64" s="10" t="s">
        <v>42</v>
      </c>
      <c r="B64" s="28"/>
      <c r="C64" s="30">
        <v>28474900</v>
      </c>
      <c r="D64" s="28"/>
      <c r="E64" s="30">
        <v>28474900</v>
      </c>
      <c r="F64" s="28"/>
      <c r="G64" s="30">
        <v>28474900</v>
      </c>
      <c r="H64" s="30"/>
      <c r="I64" s="30">
        <v>28474900</v>
      </c>
      <c r="J64" s="30"/>
      <c r="K64" s="30">
        <v>28474900</v>
      </c>
      <c r="L64" s="30"/>
      <c r="M64" s="30">
        <v>27502389.27</v>
      </c>
      <c r="N64" s="28"/>
      <c r="O64" s="30">
        <v>28014144</v>
      </c>
    </row>
    <row r="65" spans="1:15">
      <c r="A65" s="10" t="s">
        <v>43</v>
      </c>
      <c r="B65" s="30"/>
      <c r="C65" s="28">
        <v>113818500</v>
      </c>
      <c r="D65" s="64">
        <v>481335.4</v>
      </c>
      <c r="E65" s="30">
        <v>113818500</v>
      </c>
      <c r="F65" s="30">
        <v>1469890.5933940369</v>
      </c>
      <c r="G65" s="30">
        <v>105945500</v>
      </c>
      <c r="H65" s="30"/>
      <c r="I65" s="30">
        <v>89877700</v>
      </c>
      <c r="J65" s="30"/>
      <c r="K65" s="30">
        <v>89877700</v>
      </c>
      <c r="L65" s="30"/>
      <c r="M65" s="30">
        <v>89877700</v>
      </c>
      <c r="N65" s="28"/>
      <c r="O65" s="28">
        <v>82808353.901290819</v>
      </c>
    </row>
    <row r="66" spans="1:15">
      <c r="A66" s="11" t="s">
        <v>15</v>
      </c>
      <c r="B66" s="39"/>
      <c r="C66" s="37">
        <f>SUM(C64:C65)</f>
        <v>142293400</v>
      </c>
      <c r="D66" s="37">
        <f>SUM(D64:D65)</f>
        <v>481335.4</v>
      </c>
      <c r="E66" s="37">
        <f>SUM(E64:E65)</f>
        <v>142293400</v>
      </c>
      <c r="F66" s="37">
        <f>SUM(F64:F65)</f>
        <v>1469890.5933940369</v>
      </c>
      <c r="G66" s="37">
        <f>SUM(G64:G65)</f>
        <v>134420400</v>
      </c>
      <c r="H66" s="37"/>
      <c r="I66" s="37">
        <f>SUM(I64:I65)</f>
        <v>118352600</v>
      </c>
      <c r="J66" s="37"/>
      <c r="K66" s="37">
        <f>SUM(K64:K65)</f>
        <v>118352600</v>
      </c>
      <c r="L66" s="37"/>
      <c r="M66" s="38">
        <f>SUM(M64:M65)</f>
        <v>117380089.27</v>
      </c>
      <c r="N66" s="39"/>
      <c r="O66" s="37">
        <f>SUM(O64:O65)</f>
        <v>110822497.90129082</v>
      </c>
    </row>
    <row r="67" spans="1:15" ht="13.5" thickBot="1">
      <c r="A67" s="15"/>
      <c r="B67" s="36"/>
      <c r="C67" s="36"/>
      <c r="D67" s="36"/>
      <c r="E67" s="15"/>
      <c r="F67" s="36"/>
      <c r="G67" s="36"/>
      <c r="H67" s="33"/>
      <c r="I67" s="33"/>
      <c r="J67" s="33"/>
      <c r="K67" s="33"/>
      <c r="L67" s="33"/>
      <c r="M67" s="34"/>
      <c r="N67" s="36"/>
      <c r="O67" s="40"/>
    </row>
    <row r="68" spans="1:15" s="1" customFormat="1" ht="13.5" thickBot="1">
      <c r="A68" s="43" t="s">
        <v>17</v>
      </c>
      <c r="B68" s="62"/>
      <c r="C68" s="44">
        <f t="shared" ref="C68:O68" si="1">C66+C61</f>
        <v>143142200</v>
      </c>
      <c r="D68" s="44">
        <f t="shared" si="1"/>
        <v>17468204.169999998</v>
      </c>
      <c r="E68" s="44">
        <f t="shared" si="1"/>
        <v>143142199.99000001</v>
      </c>
      <c r="F68" s="44">
        <f t="shared" si="1"/>
        <v>16365437.646529123</v>
      </c>
      <c r="G68" s="44">
        <f t="shared" si="1"/>
        <v>143660200</v>
      </c>
      <c r="H68" s="44">
        <f>H66+H61</f>
        <v>32975622</v>
      </c>
      <c r="I68" s="44">
        <f t="shared" si="1"/>
        <v>127607400</v>
      </c>
      <c r="J68" s="44">
        <f>J66+J61</f>
        <v>33778463.130000003</v>
      </c>
      <c r="K68" s="44">
        <f t="shared" ref="K68" si="2">K66+K61</f>
        <v>127637399.56</v>
      </c>
      <c r="L68" s="44">
        <f t="shared" si="1"/>
        <v>27404156.73</v>
      </c>
      <c r="M68" s="42">
        <f t="shared" si="1"/>
        <v>126664883.27</v>
      </c>
      <c r="N68" s="41">
        <f t="shared" si="1"/>
        <v>33203047.085184325</v>
      </c>
      <c r="O68" s="42">
        <f t="shared" si="1"/>
        <v>120107297.90129082</v>
      </c>
    </row>
    <row r="69" spans="1:15">
      <c r="M69" s="16"/>
    </row>
    <row r="70" spans="1:15" ht="15.75" hidden="1" customHeight="1">
      <c r="A70" s="3" t="s">
        <v>18</v>
      </c>
    </row>
    <row r="71" spans="1:15" hidden="1"/>
    <row r="72" spans="1:15" hidden="1">
      <c r="A72" s="3" t="s">
        <v>19</v>
      </c>
    </row>
    <row r="73" spans="1:15" s="1" customFormat="1" hidden="1">
      <c r="A73" s="3" t="s">
        <v>20</v>
      </c>
      <c r="B73" s="33"/>
      <c r="C73" s="33"/>
      <c r="D73" s="33"/>
      <c r="E73" s="3"/>
      <c r="F73" s="33"/>
      <c r="G73" s="3"/>
      <c r="H73" s="3"/>
      <c r="I73" s="3"/>
      <c r="J73" s="3"/>
      <c r="K73" s="3"/>
      <c r="L73" s="3"/>
      <c r="M73" s="13"/>
      <c r="N73" s="3"/>
      <c r="O73" s="3"/>
    </row>
    <row r="74" spans="1:15" hidden="1"/>
    <row r="75" spans="1:15" s="17" customFormat="1" hidden="1">
      <c r="A75" s="3"/>
      <c r="B75" s="33"/>
      <c r="C75" s="33"/>
      <c r="D75" s="33"/>
      <c r="E75" s="3"/>
      <c r="F75" s="33"/>
      <c r="G75" s="3"/>
      <c r="H75" s="3"/>
      <c r="I75" s="3"/>
      <c r="J75" s="3"/>
      <c r="K75" s="3"/>
      <c r="L75" s="3"/>
      <c r="M75" s="13"/>
      <c r="N75" s="3"/>
      <c r="O75" s="3"/>
    </row>
    <row r="76" spans="1:15" hidden="1"/>
    <row r="77" spans="1:15" hidden="1"/>
    <row r="78" spans="1:15" ht="6" hidden="1" customHeight="1"/>
    <row r="79" spans="1:15" hidden="1"/>
    <row r="80" spans="1:15" hidden="1"/>
    <row r="81" spans="1:14" hidden="1"/>
    <row r="82" spans="1:14">
      <c r="A82" s="18" t="s">
        <v>39</v>
      </c>
      <c r="B82" s="61"/>
      <c r="C82" s="32"/>
      <c r="D82" s="61"/>
      <c r="E82" s="18"/>
      <c r="F82" s="56"/>
      <c r="G82" s="18"/>
    </row>
    <row r="83" spans="1:14">
      <c r="B83" s="63"/>
      <c r="C83" s="63"/>
      <c r="D83" s="63"/>
    </row>
    <row r="84" spans="1:14">
      <c r="B84" s="63"/>
      <c r="C84" s="63"/>
      <c r="D84" s="63"/>
    </row>
    <row r="85" spans="1:14">
      <c r="B85" s="63"/>
      <c r="C85" s="63"/>
      <c r="D85" s="63"/>
      <c r="N85" s="19"/>
    </row>
  </sheetData>
  <mergeCells count="7">
    <mergeCell ref="B7:C7"/>
    <mergeCell ref="D7:E7"/>
    <mergeCell ref="F7:G7"/>
    <mergeCell ref="N7:O7"/>
    <mergeCell ref="L7:M7"/>
    <mergeCell ref="H7:I7"/>
    <mergeCell ref="J7:K7"/>
  </mergeCells>
  <phoneticPr fontId="11" type="noConversion"/>
  <printOptions horizontalCentered="1"/>
  <pageMargins left="0" right="0" top="0.5" bottom="0.75" header="0.5" footer="0.25"/>
  <pageSetup scale="76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DSH Payments</vt:lpstr>
      <vt:lpstr>'DSH Payments'!Print_Area</vt:lpstr>
      <vt:lpstr>'DSH Payments'!Print_Titles</vt:lpstr>
    </vt:vector>
  </TitlesOfParts>
  <Company>AHCCCS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jeschuli</dc:creator>
  <cp:lastModifiedBy>Upston, Amy</cp:lastModifiedBy>
  <cp:lastPrinted>2018-04-16T16:53:57Z</cp:lastPrinted>
  <dcterms:created xsi:type="dcterms:W3CDTF">2009-07-28T20:52:02Z</dcterms:created>
  <dcterms:modified xsi:type="dcterms:W3CDTF">2018-08-02T17:53:44Z</dcterms:modified>
</cp:coreProperties>
</file>