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14235" windowHeight="8190"/>
  </bookViews>
  <sheets>
    <sheet name="Attachment A" sheetId="2" r:id="rId1"/>
  </sheets>
  <externalReferences>
    <externalReference r:id="rId2"/>
  </externalReferences>
  <definedNames>
    <definedName name="CountyLookUp">[1]Lookup!$D$1:$E$15</definedName>
    <definedName name="HealthPlanLookup">[1]Lookup!$A$1:$B$16</definedName>
    <definedName name="_xlnm.Print_Area" localSheetId="0">'Attachment A'!$A$1:$B$20</definedName>
  </definedNames>
  <calcPr calcId="145621"/>
</workbook>
</file>

<file path=xl/calcChain.xml><?xml version="1.0" encoding="utf-8"?>
<calcChain xmlns="http://schemas.openxmlformats.org/spreadsheetml/2006/main">
  <c r="B9" i="2" l="1"/>
  <c r="B10" i="2"/>
  <c r="B12" i="2"/>
  <c r="B15" i="2"/>
  <c r="B16" i="2"/>
  <c r="B17" i="2"/>
  <c r="B18" i="2"/>
  <c r="B20" i="2"/>
</calcChain>
</file>

<file path=xl/sharedStrings.xml><?xml version="1.0" encoding="utf-8"?>
<sst xmlns="http://schemas.openxmlformats.org/spreadsheetml/2006/main" count="15" uniqueCount="15">
  <si>
    <t>PPC REVENUE</t>
  </si>
  <si>
    <t>TOTAL PPC REVENUE</t>
  </si>
  <si>
    <t>NET PPC REVENUE</t>
  </si>
  <si>
    <t xml:space="preserve">PPC MEDICAL EXPENSE </t>
  </si>
  <si>
    <t>OVER/(UNDER) PAYMENT</t>
  </si>
  <si>
    <t>10% ALLOWANCE OF NET PPC REVENUE</t>
  </si>
  <si>
    <t>PAYMENT/(RECOUPMENT)</t>
  </si>
  <si>
    <t>TOTAL PAYMENT/(RECOUPMENT)</t>
  </si>
  <si>
    <t>PPC CAPITATION</t>
  </si>
  <si>
    <t>PREMIUM TAX 2%</t>
  </si>
  <si>
    <t>Prior Period Coverage Reconciliation CYEXX</t>
  </si>
  <si>
    <t>LESS: 7.5% ADMIN ADD-ON &amp; 2% Premium Tax (Subtotal-(subtotal*(.98/1.075)))</t>
  </si>
  <si>
    <t>SAMPLE PPC RECONCILIATION  CYE11</t>
  </si>
  <si>
    <t xml:space="preserve"> CONTRACTOR</t>
  </si>
  <si>
    <t>302A CYE11 THROUGH 18, ATTACHMENT A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</si>
</sst>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  <numFmt numFmtId="177" formatCode="_(&quot;$&quot;* #,##0_);_(&quot;$&quot;* \(#,##0\);_(&quot;$&quot;* &quot;-&quot;??_);_(@_)"/>
    <numFmt numFmtId="180" formatCode="_(* #,##0.00000_);_(* \(#,##0.00000\);_(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80" fontId="3" fillId="0" borderId="0" xfId="1" applyNumberFormat="1" applyFont="1"/>
    <xf numFmtId="43" fontId="3" fillId="0" borderId="0" xfId="1" applyFont="1"/>
    <xf numFmtId="43" fontId="3" fillId="0" borderId="0" xfId="0" applyNumberFormat="1" applyFont="1"/>
    <xf numFmtId="167" fontId="3" fillId="0" borderId="0" xfId="1" applyNumberFormat="1" applyFont="1"/>
    <xf numFmtId="43" fontId="2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left"/>
    </xf>
    <xf numFmtId="177" fontId="3" fillId="0" borderId="0" xfId="2" applyNumberFormat="1" applyFont="1"/>
    <xf numFmtId="167" fontId="2" fillId="0" borderId="1" xfId="1" applyNumberFormat="1" applyFont="1" applyBorder="1"/>
    <xf numFmtId="167" fontId="3" fillId="0" borderId="1" xfId="1" applyNumberFormat="1" applyFont="1" applyBorder="1"/>
    <xf numFmtId="167" fontId="3" fillId="0" borderId="0" xfId="1" applyNumberFormat="1" applyFont="1" applyBorder="1"/>
    <xf numFmtId="177" fontId="2" fillId="0" borderId="0" xfId="2" applyNumberFormat="1" applyFont="1"/>
    <xf numFmtId="177" fontId="3" fillId="0" borderId="1" xfId="2" applyNumberFormat="1" applyFont="1" applyBorder="1"/>
    <xf numFmtId="177" fontId="2" fillId="0" borderId="0" xfId="2" applyNumberFormat="1" applyFont="1" applyBorder="1"/>
    <xf numFmtId="167" fontId="2" fillId="0" borderId="0" xfId="1" applyNumberFormat="1" applyFont="1" applyBorder="1"/>
    <xf numFmtId="177" fontId="2" fillId="0" borderId="2" xfId="2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rmaya\Local%20Settings\Temporary%20Internet%20Files\OLK40F\PPC%2004\ENCSUM-work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SUM"/>
      <sheetName val="Lookup"/>
    </sheetNames>
    <sheetDataSet>
      <sheetData sheetId="0" refreshError="1"/>
      <sheetData sheetId="1" refreshError="1">
        <row r="1">
          <cell r="A1">
            <v>110003</v>
          </cell>
          <cell r="B1" t="str">
            <v>Cochise Health System</v>
          </cell>
          <cell r="D1">
            <v>1</v>
          </cell>
          <cell r="E1" t="str">
            <v>Apache</v>
          </cell>
        </row>
        <row r="2">
          <cell r="A2">
            <v>110015</v>
          </cell>
          <cell r="B2" t="str">
            <v>Pima Health System</v>
          </cell>
          <cell r="D2">
            <v>3</v>
          </cell>
          <cell r="E2" t="str">
            <v>Cochise</v>
          </cell>
        </row>
        <row r="3">
          <cell r="A3">
            <v>110023</v>
          </cell>
          <cell r="B3" t="str">
            <v>MCLTC</v>
          </cell>
          <cell r="D3">
            <v>5</v>
          </cell>
          <cell r="E3" t="str">
            <v>Coconino</v>
          </cell>
        </row>
        <row r="4">
          <cell r="A4">
            <v>110025</v>
          </cell>
          <cell r="B4" t="str">
            <v>Yavapai CLTC</v>
          </cell>
          <cell r="D4">
            <v>7</v>
          </cell>
          <cell r="E4" t="str">
            <v>Gila</v>
          </cell>
        </row>
        <row r="5">
          <cell r="A5">
            <v>110049</v>
          </cell>
          <cell r="B5" t="str">
            <v>Evercare</v>
          </cell>
          <cell r="D5">
            <v>9</v>
          </cell>
          <cell r="E5" t="str">
            <v>Graham</v>
          </cell>
        </row>
        <row r="6">
          <cell r="A6">
            <v>110065</v>
          </cell>
          <cell r="B6" t="str">
            <v>Pinal/Gila</v>
          </cell>
          <cell r="D6">
            <v>11</v>
          </cell>
          <cell r="E6" t="str">
            <v>Greenlee</v>
          </cell>
        </row>
        <row r="7">
          <cell r="A7">
            <v>110306</v>
          </cell>
          <cell r="B7" t="str">
            <v>Mercy CP</v>
          </cell>
          <cell r="D7">
            <v>13</v>
          </cell>
          <cell r="E7" t="str">
            <v>Maricopa</v>
          </cell>
        </row>
        <row r="8">
          <cell r="A8">
            <v>110007</v>
          </cell>
          <cell r="B8" t="str">
            <v>DDD</v>
          </cell>
          <cell r="D8">
            <v>15</v>
          </cell>
          <cell r="E8" t="str">
            <v>Mohave</v>
          </cell>
        </row>
        <row r="9">
          <cell r="A9">
            <v>550005</v>
          </cell>
          <cell r="B9" t="str">
            <v>DDD</v>
          </cell>
          <cell r="D9">
            <v>17</v>
          </cell>
          <cell r="E9" t="str">
            <v>Navajo</v>
          </cell>
        </row>
        <row r="10">
          <cell r="A10">
            <v>550003</v>
          </cell>
          <cell r="B10" t="str">
            <v>Cochise Health System</v>
          </cell>
          <cell r="D10">
            <v>19</v>
          </cell>
          <cell r="E10" t="str">
            <v>Pima</v>
          </cell>
        </row>
        <row r="11">
          <cell r="A11">
            <v>550013</v>
          </cell>
          <cell r="B11" t="str">
            <v>Pima Health System</v>
          </cell>
          <cell r="D11">
            <v>21</v>
          </cell>
          <cell r="E11" t="str">
            <v>Pinal</v>
          </cell>
        </row>
        <row r="12">
          <cell r="A12">
            <v>550021</v>
          </cell>
          <cell r="B12" t="str">
            <v>MCLTC</v>
          </cell>
          <cell r="D12">
            <v>23</v>
          </cell>
          <cell r="E12" t="str">
            <v>Santa Cruz</v>
          </cell>
        </row>
        <row r="13">
          <cell r="A13">
            <v>550025</v>
          </cell>
          <cell r="B13" t="str">
            <v>Yavapai CLTC</v>
          </cell>
          <cell r="D13">
            <v>25</v>
          </cell>
          <cell r="E13" t="str">
            <v>Yavapai</v>
          </cell>
        </row>
        <row r="14">
          <cell r="A14">
            <v>550047</v>
          </cell>
          <cell r="B14" t="str">
            <v>Evercare</v>
          </cell>
          <cell r="D14">
            <v>27</v>
          </cell>
          <cell r="E14" t="str">
            <v>Yuma</v>
          </cell>
        </row>
        <row r="15">
          <cell r="A15">
            <v>550063</v>
          </cell>
          <cell r="B15" t="str">
            <v>Pinal/Gila</v>
          </cell>
          <cell r="D15">
            <v>29</v>
          </cell>
          <cell r="E15" t="str">
            <v>La Paz</v>
          </cell>
        </row>
        <row r="16">
          <cell r="A16">
            <v>550306</v>
          </cell>
          <cell r="B16" t="str">
            <v>Mercy CP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view="pageLayout" zoomScaleNormal="75" workbookViewId="0">
      <selection sqref="A1:B1"/>
    </sheetView>
  </sheetViews>
  <sheetFormatPr defaultColWidth="43.7109375" defaultRowHeight="15.75" x14ac:dyDescent="0.25"/>
  <cols>
    <col min="1" max="1" width="68.7109375" style="2" customWidth="1"/>
    <col min="2" max="2" width="34.7109375" style="2" bestFit="1" customWidth="1"/>
    <col min="3" max="16384" width="43.7109375" style="2"/>
  </cols>
  <sheetData>
    <row r="1" spans="1:3" ht="21" customHeight="1" x14ac:dyDescent="0.3">
      <c r="A1" s="23" t="s">
        <v>14</v>
      </c>
      <c r="B1" s="23"/>
    </row>
    <row r="2" spans="1:3" ht="21" customHeight="1" x14ac:dyDescent="0.3">
      <c r="A2" s="23" t="s">
        <v>12</v>
      </c>
      <c r="B2" s="24"/>
    </row>
    <row r="3" spans="1:3" s="1" customFormat="1" ht="28.5" customHeight="1" x14ac:dyDescent="0.3">
      <c r="A3" s="23" t="s">
        <v>10</v>
      </c>
      <c r="B3" s="23"/>
    </row>
    <row r="4" spans="1:3" s="1" customFormat="1" x14ac:dyDescent="0.25">
      <c r="B4" s="1" t="s">
        <v>13</v>
      </c>
    </row>
    <row r="5" spans="1:3" s="1" customFormat="1" x14ac:dyDescent="0.25">
      <c r="A5" s="11" t="s">
        <v>0</v>
      </c>
    </row>
    <row r="6" spans="1:3" s="1" customFormat="1" x14ac:dyDescent="0.25">
      <c r="A6" s="11"/>
    </row>
    <row r="7" spans="1:3" x14ac:dyDescent="0.25">
      <c r="A7" s="2" t="s">
        <v>8</v>
      </c>
      <c r="B7" s="12">
        <v>214000</v>
      </c>
    </row>
    <row r="8" spans="1:3" s="3" customFormat="1" x14ac:dyDescent="0.25">
      <c r="A8" s="2"/>
      <c r="B8" s="13"/>
    </row>
    <row r="9" spans="1:3" x14ac:dyDescent="0.25">
      <c r="A9" s="11" t="s">
        <v>1</v>
      </c>
      <c r="B9" s="7">
        <f>B7</f>
        <v>214000</v>
      </c>
    </row>
    <row r="10" spans="1:3" ht="31.5" x14ac:dyDescent="0.25">
      <c r="A10" s="9" t="s">
        <v>11</v>
      </c>
      <c r="B10" s="14">
        <f>B9-(B9*(0.98/1.075))</f>
        <v>18911.627906976733</v>
      </c>
      <c r="C10" s="4"/>
    </row>
    <row r="11" spans="1:3" x14ac:dyDescent="0.25">
      <c r="B11" s="15"/>
    </row>
    <row r="12" spans="1:3" s="3" customFormat="1" x14ac:dyDescent="0.25">
      <c r="A12" s="3" t="s">
        <v>2</v>
      </c>
      <c r="B12" s="16">
        <f>B9-B10</f>
        <v>195088.37209302327</v>
      </c>
      <c r="C12" s="5"/>
    </row>
    <row r="13" spans="1:3" x14ac:dyDescent="0.25">
      <c r="A13" s="2" t="s">
        <v>3</v>
      </c>
      <c r="B13" s="17">
        <v>135000</v>
      </c>
    </row>
    <row r="14" spans="1:3" x14ac:dyDescent="0.25">
      <c r="B14" s="7"/>
    </row>
    <row r="15" spans="1:3" x14ac:dyDescent="0.25">
      <c r="A15" s="2" t="s">
        <v>4</v>
      </c>
      <c r="B15" s="12">
        <f>B12-B13</f>
        <v>60088.372093023267</v>
      </c>
      <c r="C15" s="6"/>
    </row>
    <row r="16" spans="1:3" s="7" customFormat="1" x14ac:dyDescent="0.25">
      <c r="A16" s="7" t="s">
        <v>5</v>
      </c>
      <c r="B16" s="14">
        <f>IF(B15&gt;0,(B12*0.1),(B12*-0.1))</f>
        <v>19508.837209302328</v>
      </c>
    </row>
    <row r="17" spans="1:3" s="3" customFormat="1" ht="24" customHeight="1" x14ac:dyDescent="0.25">
      <c r="A17" s="3" t="s">
        <v>6</v>
      </c>
      <c r="B17" s="18">
        <f>IF(ABS(B15)&gt;ABS(B16),B16-B15,0)</f>
        <v>-40579.534883720939</v>
      </c>
      <c r="C17" s="8"/>
    </row>
    <row r="18" spans="1:3" x14ac:dyDescent="0.25">
      <c r="A18" s="3" t="s">
        <v>9</v>
      </c>
      <c r="B18" s="13">
        <f>B17*0.0204</f>
        <v>-827.82251162790726</v>
      </c>
      <c r="C18" s="6"/>
    </row>
    <row r="19" spans="1:3" x14ac:dyDescent="0.25">
      <c r="A19" s="3"/>
      <c r="B19" s="19"/>
    </row>
    <row r="20" spans="1:3" ht="16.5" thickBot="1" x14ac:dyDescent="0.3">
      <c r="A20" s="3" t="s">
        <v>7</v>
      </c>
      <c r="B20" s="20">
        <f>B17+B18</f>
        <v>-41407.357395348845</v>
      </c>
    </row>
    <row r="21" spans="1:3" ht="16.5" thickTop="1" x14ac:dyDescent="0.25">
      <c r="A21" s="3"/>
      <c r="B21" s="3"/>
    </row>
    <row r="22" spans="1:3" x14ac:dyDescent="0.25">
      <c r="A22" s="3"/>
      <c r="B22" s="10"/>
    </row>
    <row r="24" spans="1:3" ht="55.5" customHeight="1" x14ac:dyDescent="0.25">
      <c r="A24" s="21"/>
      <c r="B24" s="22"/>
    </row>
  </sheetData>
  <mergeCells count="4">
    <mergeCell ref="A24:B24"/>
    <mergeCell ref="A2:B2"/>
    <mergeCell ref="A1:B1"/>
    <mergeCell ref="A3:B3"/>
  </mergeCells>
  <phoneticPr fontId="0" type="noConversion"/>
  <pageMargins left="0" right="0" top="1.25" bottom="1" header="0.5" footer="0.5"/>
  <pageSetup orientation="portrait" r:id="rId1"/>
  <headerFooter alignWithMargins="0">
    <oddHeader xml:space="preserve">&amp;C
</oddHeader>
    <oddFooter>&amp;L&amp;"Times New Roman,Bold"Effective Date: 10/01/17
Revision Date: 09/06/18&amp;C&amp;"Times New Roman,Bold"&amp;12 302A CYE 11-18, Attachment A -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09BFE2B0ACE14BBB502A74D1128F13" ma:contentTypeVersion="2" ma:contentTypeDescription="Create a new document." ma:contentTypeScope="" ma:versionID="627acb4b2ab1a3decb8ff24758225583">
  <xsd:schema xmlns:xsd="http://www.w3.org/2001/XMLSchema" xmlns:xs="http://www.w3.org/2001/XMLSchema" xmlns:p="http://schemas.microsoft.com/office/2006/metadata/properties" xmlns:ns2="95db5f00-4861-4f8e-9a0c-dc06bc7d4e09" targetNamespace="http://schemas.microsoft.com/office/2006/metadata/properties" ma:root="true" ma:fieldsID="68f7f9c6f37fc07ea70eef8d5e315ff7" ns2:_="">
    <xsd:import namespace="95db5f00-4861-4f8e-9a0c-dc06bc7d4e09"/>
    <xsd:element name="properties">
      <xsd:complexType>
        <xsd:sequence>
          <xsd:element name="documentManagement">
            <xsd:complexType>
              <xsd:all>
                <xsd:element ref="ns2:TCN_x0020_PC_x0020_Begin_x0020_Date" minOccurs="0"/>
                <xsd:element ref="ns2:Sent_x0020_to_x0020_AD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b5f00-4861-4f8e-9a0c-dc06bc7d4e09" elementFormDefault="qualified">
    <xsd:import namespace="http://schemas.microsoft.com/office/2006/documentManagement/types"/>
    <xsd:import namespace="http://schemas.microsoft.com/office/infopath/2007/PartnerControls"/>
    <xsd:element name="TCN_x0020_PC_x0020_Begin_x0020_Date" ma:index="8" nillable="true" ma:displayName="TCN PC Begin Date" ma:format="DateOnly" ma:internalName="TCN_x0020_PC_x0020_Begin_x0020_Date">
      <xsd:simpleType>
        <xsd:restriction base="dms:DateTime"/>
      </xsd:simpleType>
    </xsd:element>
    <xsd:element name="Sent_x0020_to_x0020_AD_x0020_Date" ma:index="9" nillable="true" ma:displayName="Sent to AD Date" ma:format="DateOnly" ma:internalName="Sent_x0020_to_x0020_AD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CN_x0020_PC_x0020_Begin_x0020_Date xmlns="95db5f00-4861-4f8e-9a0c-dc06bc7d4e09" xsi:nil="true"/>
    <Sent_x0020_to_x0020_AD_x0020_Date xmlns="95db5f00-4861-4f8e-9a0c-dc06bc7d4e09" xsi:nil="true"/>
  </documentManagement>
</p:properties>
</file>

<file path=customXml/itemProps1.xml><?xml version="1.0" encoding="utf-8"?>
<ds:datastoreItem xmlns:ds="http://schemas.openxmlformats.org/officeDocument/2006/customXml" ds:itemID="{D87FF134-F05B-4074-AA5E-52350EBF92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6C8D38-A180-4961-A0F1-B7233431C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db5f00-4861-4f8e-9a0c-dc06bc7d4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73EFC-B5A7-4437-92E7-E3BE991DC87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88CBDF7-F8AD-4A47-B027-073A931FA2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5db5f00-4861-4f8e-9a0c-dc06bc7d4e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A</vt:lpstr>
      <vt:lpstr>'Attachment A'!Print_Area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tiharri</dc:creator>
  <cp:lastModifiedBy>Parra, Carol</cp:lastModifiedBy>
  <cp:lastPrinted>2018-08-06T21:30:54Z</cp:lastPrinted>
  <dcterms:created xsi:type="dcterms:W3CDTF">2008-05-13T17:51:56Z</dcterms:created>
  <dcterms:modified xsi:type="dcterms:W3CDTF">2019-11-26T16:53:57Z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History">
    <vt:lpwstr/>
  </property>
  <property fmtid="{D5CDD505-2E9C-101B-9397-08002B2CF9AE}" pid="3" name="WorkflowChangePath">
    <vt:lpwstr>173d42c7-3487-41a1-8f37-2b3815e72e09,4;</vt:lpwstr>
  </property>
  <property fmtid="{D5CDD505-2E9C-101B-9397-08002B2CF9AE}" pid="4" name="AMPM Chapter test">
    <vt:lpwstr>Chapter 100</vt:lpwstr>
  </property>
  <property fmtid="{D5CDD505-2E9C-101B-9397-08002B2CF9AE}" pid="5" name="Checked Out">
    <vt:lpwstr>0</vt:lpwstr>
  </property>
  <property fmtid="{D5CDD505-2E9C-101B-9397-08002B2CF9AE}" pid="6" name="AD Sign Off Date">
    <vt:lpwstr/>
  </property>
  <property fmtid="{D5CDD505-2E9C-101B-9397-08002B2CF9AE}" pid="7" name="AMPMChapter">
    <vt:lpwstr/>
  </property>
  <property fmtid="{D5CDD505-2E9C-101B-9397-08002B2CF9AE}" pid="8" name="Effective Publication Date">
    <vt:lpwstr/>
  </property>
  <property fmtid="{D5CDD505-2E9C-101B-9397-08002B2CF9AE}" pid="9" name="PolStatus0">
    <vt:lpwstr/>
  </property>
  <property fmtid="{D5CDD505-2E9C-101B-9397-08002B2CF9AE}" pid="10" name="Active Date">
    <vt:lpwstr/>
  </property>
  <property fmtid="{D5CDD505-2E9C-101B-9397-08002B2CF9AE}" pid="11" name="TCN PC End Date">
    <vt:lpwstr/>
  </property>
  <property fmtid="{D5CDD505-2E9C-101B-9397-08002B2CF9AE}" pid="12" name="Hold Date">
    <vt:lpwstr/>
  </property>
  <property fmtid="{D5CDD505-2E9C-101B-9397-08002B2CF9AE}" pid="13" name="APC Meeting Date">
    <vt:lpwstr/>
  </property>
  <property fmtid="{D5CDD505-2E9C-101B-9397-08002B2CF9AE}" pid="14" name="ANYE Publication Date">
    <vt:lpwstr/>
  </property>
</Properties>
</file>